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2420" windowHeight="11775" activeTab="0"/>
  </bookViews>
  <sheets>
    <sheet name="savedrecs" sheetId="1" r:id="rId1"/>
  </sheets>
  <definedNames>
    <definedName name="_xlnm._FilterDatabase" localSheetId="0" hidden="1">'savedrecs'!$A$1:$N$1</definedName>
  </definedNames>
  <calcPr fullCalcOnLoad="1"/>
</workbook>
</file>

<file path=xl/sharedStrings.xml><?xml version="1.0" encoding="utf-8"?>
<sst xmlns="http://schemas.openxmlformats.org/spreadsheetml/2006/main" count="1279" uniqueCount="970">
  <si>
    <t>Publication Type</t>
  </si>
  <si>
    <t>Authors</t>
  </si>
  <si>
    <t>Author Full Names</t>
  </si>
  <si>
    <t>Article Title</t>
  </si>
  <si>
    <t>Source Title</t>
  </si>
  <si>
    <t>Conference Title</t>
  </si>
  <si>
    <t>Abstract</t>
  </si>
  <si>
    <t>Researcher Ids</t>
  </si>
  <si>
    <t>ORCIDs</t>
  </si>
  <si>
    <t>ISSN</t>
  </si>
  <si>
    <t>Publication Year</t>
  </si>
  <si>
    <t>DOI</t>
  </si>
  <si>
    <t>UT (Unique WOS ID)</t>
  </si>
  <si>
    <t>Web of Science Record</t>
  </si>
  <si>
    <t>Aldashev, SA</t>
  </si>
  <si>
    <t/>
  </si>
  <si>
    <t>A criterion for the existence of eigenfunctions of the Darboux-Protter spectral problem for degenerating multidimensional hyperbolic equations</t>
  </si>
  <si>
    <t>DIFFERENTIAL EQUATIONS</t>
  </si>
  <si>
    <t>Aldashev, Serik/AAQ-7985-2020</t>
  </si>
  <si>
    <t>Aldashev, Serik/0000-0002-8223-6900</t>
  </si>
  <si>
    <t>0012-2661</t>
  </si>
  <si>
    <t>10.1007/s10625-005-0222-2</t>
  </si>
  <si>
    <t>WOS:000231355400010</t>
  </si>
  <si>
    <t>Solonenko, VG; Makhmetova, NM; Musayev, JS; Bekzhanova, SE; Kvashnin, MY</t>
  </si>
  <si>
    <t>Solonenko, V. G.; Makhmetova, N. M.; Musayev, J. S.; Bekzhanova, S. E.; Kvashnin, M. Ya.</t>
  </si>
  <si>
    <t>THE METHOD OF LIMITING SPEED WHEN PASSING TURNOUTS OF RAILWAY VEHICLES WITH BOGIES OF MODEL ZK1</t>
  </si>
  <si>
    <t>NEWS OF THE NATIONAL ACADEMY OF SCIENCES OF THE REPUBLIC OF KAZAKHSTAN-SERIES OF GEOLOGY AND TECHNICAL SCIENCES</t>
  </si>
  <si>
    <t>To improve the safety of freight trains traffic, regulatory documents of railway administrations establish the maximum permissible speeds when passing small radius curves and, including, transferable curves of switches of the most common brands. Transferable curves have a number of features - the absence of transferable inserts, elevation of the outer rail, blind intersections of the combined track, which causes the need for a sharp reduction in speed when entering the station through the transferable curve of the directional on the side track. To determine the maximum speeds, it is necessary to take into account the vertical, horizontal and transverse forces transmitted from the crew to the cores of the crosspieces of the turnouts, the coefficient of vertical dynamics, the value of the frame forces arising in the crews, in order to determine the ratio of these forces to the static load and the level of dynamic impact on the turnouts. The task is solved by a combined method: analytical-computational and experimental. To solve the problem, an analytical method is used to draw up a calculation scheme, which takes into account the stiffness of spring sets, friction coefficients, angles of rotation of the body and wheel sets with respect to the transverse, vertical and longitudinal axes. On the basis of the calculation scheme and the assumptions, using the method of d'alembert were the equations of the second order. Additional dynamic forces of reaction and communication spring kits recorded through an additional equation. The solution of the equations was carried out by the numerical method of step-by-step integration. The experimental phase of the work was carried out on the stage of the Bel station of the Shuya branch of the road. Initially, the dynamic parameters of the vertical dynamics coefficients and frame forces arising during the passage of switches with different speeds were determined. Measurements of the level of impact and check the stresses in the edges of the foot rail of the switch. The estimated values of the processed processes were defined as the most probable values of the measured values for each individual velocity. The estimated values were estimated with a probability of 0.9985.</t>
  </si>
  <si>
    <t>Mussaev, Janat/Y-6744-2019</t>
  </si>
  <si>
    <t>Mussaev, Janat/0000-0001-7382-5626; Makhmetova, Narzankul/0000-0001-7324-5832; Bekzhanova, Saule/0000-0001-6272-9567</t>
  </si>
  <si>
    <t>2224-5278</t>
  </si>
  <si>
    <t>10.32014/2019.2518-170X.19</t>
  </si>
  <si>
    <t>WOS:000459215300019</t>
  </si>
  <si>
    <t>Teltayev, BB; Zhusupbekov, AZ; Idrisov, DA</t>
  </si>
  <si>
    <t>Dynamic geotechnic analysis of road airfield constructions</t>
  </si>
  <si>
    <t>GEOTECHNICAL ENGINEERING FOR TRANSPORTATION INFRASTRUCTURE, VOLS 1-3: THEORY AND PRACTICE, PLANNING AND DESIGN, CONSTRUCTION AND MAINTENANCE</t>
  </si>
  <si>
    <t>12th European Conference on Soil Mechanics and Geotechnical Engineering</t>
  </si>
  <si>
    <t>Stressed-deformed condition of non-rigid road cloths is further investigated depending on a car speed. The considered road construction consists of three layers. Analysis of the results received is indicative of what that with the car speed increase from 0 till 40-60 kph medium stress meanings in a thickness of construction investigated increase till 0.05-0.10 from static ones and with the further speed increase remain practically constant.</t>
  </si>
  <si>
    <t>Teltayev, Bagdat/K-1945-2018; Zhusupbekov, Askar/E-4049-2015</t>
  </si>
  <si>
    <t xml:space="preserve">Teltayev, Bagdat/0000-0002-8463-9965; </t>
  </si>
  <si>
    <t>WOS:000081132000159</t>
  </si>
  <si>
    <t>Urazgalieva, A; Ekpin, S</t>
  </si>
  <si>
    <t>Urazgalieva, A.; Ekpin, Sh.</t>
  </si>
  <si>
    <t>DYNAMIC CHARACTERISTICS OF THE FREIGHT RAILCARS, LLP KBK PRODUCTION, ON CARTS OF MODEL 18-9996</t>
  </si>
  <si>
    <t>BULLETIN OF THE NATIONAL ACADEMY OF SCIENCES OF THE REPUBLIC OF KAZAKHSTAN</t>
  </si>
  <si>
    <t>In this article some results of dynamic tests of the gondola with biaxial bogies ZK1 type areoutlined. The comparative calculations for the study the influence of carriages to the main dynamic performancesare done. Dynamical loading of carriage during motion is one of the main reserves of optimization of the railway traffic's technical-economical indicators and the raise of their competitiveness which allows to accelerate the delivery and improve the conditions of transportation. In recent years with the increased volume of freight traffic and in connection with the gradual transition to a new generation of rolling stocks, creating a new truck for freight wagons has become important. The purpose of comprehensive and dynamic tests on the effects to the way and turnouts is to determine the actual values of impact indicators of gondola model 12-9941 on the railway line in order to establish permissible speeds. In the process of carrying out the dynamic and complex tests that affects to the way and turnouts, the following things were determined: indicators of the dynamics of the rolling stock; impact indicators of the rolling stock on the railway track and turnouts. For further possibility of measuring the coefficient of vertical dynamics of the first and second stage of spring suspension after equiping gondolas with tensor scheme, the performance of static tests was done. In the process of static tests static load from the Coachbuilder to the truck of gondola and placements of the tensor schemes. Also with the help of special loading device the calibration of measuring circuits of frame forces was performed.</t>
  </si>
  <si>
    <t>1991-3494</t>
  </si>
  <si>
    <t>WOS:000425018500009</t>
  </si>
  <si>
    <t>Solonenko, V. G.; Makhmetova, N. M.; Musayev, J. S.; Bekzhanova, S. E.; Kvashnin, M. Ya</t>
  </si>
  <si>
    <t>STRESSES IN ELEMENTS OF METAL RAILWAY BRIDGES UNDER THE ACTION OF THE CREW</t>
  </si>
  <si>
    <t>The necessity of application of mobile measuring and computing systems during the examination of extended metal span structures of railway bridges is justified in the article, and also the stresses appearing in the elements of the structure of the farm under the influence of different types of rolling stock are presented.</t>
  </si>
  <si>
    <t>10.32014/2019.2518-170X.50</t>
  </si>
  <si>
    <t>WOS:000465349100019</t>
  </si>
  <si>
    <t>Zhumatayeva, G; Bitileuova, Z; Bayburayeva, Z; Zhanbirov, Z; Taran, I</t>
  </si>
  <si>
    <t>Zhumatayeva, G.; Bitileuova, Z.; Bayburayeva, Zh; Zhanbirov, Zh; Taran, I</t>
  </si>
  <si>
    <t>PROBLEMS OF OPERATION OF TRUCKS IN THE REGIONS OF KAZAKHSTAN</t>
  </si>
  <si>
    <t>Improving the efficiency of the transport system will make it a competitive element of the Kazakh economy. Will be achieved the highest level of security needs of the economy and population in a safe and secure transportation services. This research work, according to the current economic policy of the Republic, taking into account the specific conditions of development, aimed at improving the efficiency of trucks on the basis of theory and methods of transportation logistics and management in accordance with the level of a modern transport system.</t>
  </si>
  <si>
    <t>Taran, Igor/0000-0002-3679-2519; Bitileuova, Zuhra/0000-0001-9260-7034</t>
  </si>
  <si>
    <t>10.32014/2020.2518-1467.36</t>
  </si>
  <si>
    <t>WOS:000528189200002</t>
  </si>
  <si>
    <t>Solonenko, VG; Makhmetova, NM; Nikolaev, VA; Kvashnin, MY; Bazanova, IA; Joldassova, KK</t>
  </si>
  <si>
    <t>Solonenko, V. G.; Makhmetova, N. M.; Nikolaev, V. A.; Kvashnin, M. Ya.; Bazanova, I. A.; Joldassova, K. K.</t>
  </si>
  <si>
    <t>INFLUENCE OF APPENDIX POINT LOAD TRAINING ON MAGNITUDE OF SIDE POWER</t>
  </si>
  <si>
    <t>An alternative method of restoring the force factors acting on the rail during operation is proposed. The method is based on the use of influence matrices that bind the forces acting on the rail with stresses in the places where the strain gauges stick. As elements of the basic set of power factors restored by the proposed method, the vertical force (FZ), lateral force (FY) and moment (M) from the displacement of the vertical force away from the center of the rail head are selected.</t>
  </si>
  <si>
    <t>Joldassova, Kuralay/ABE-9875-2021</t>
  </si>
  <si>
    <t>Joldassova, Kuralay/0000-0002-4156-1328; Makhmetova, Narzankul/0000-0001-7324-5832; Bekzhanova, Saule/0000-0001-6272-9567</t>
  </si>
  <si>
    <t>10.32014/2020.2518-170X.42</t>
  </si>
  <si>
    <t>WOS:000526965700018</t>
  </si>
  <si>
    <t>Ospanova, NA; Kemel'bekov, BZ; Bakhtiyarova, EA; Zhetpisbaeva, AT; Kulakaeva, AE; Kosyakov, IO</t>
  </si>
  <si>
    <t>Ospanova, N. A.; Kemel'bekov, B. Zh.; Bakhtiyarova, E. A.; Zhetpisbaeva, A. T.; Kulakaeva, A. E.; Kosyakov, I. O.</t>
  </si>
  <si>
    <t>EXTINCTION COEFFICIENT OF OPTICAL FIBERS IRRADIATED BY THERMAL NEUTRONS AND COMPRESSED</t>
  </si>
  <si>
    <t>RUSSIAN PHYSICS JOURNAL</t>
  </si>
  <si>
    <t>Results of experimental studies of the extinction coefficient of optical fibers preliminary irradiated by thermal neutrons and compressed are presented. In this case, mechanical stresses arising in the multimode optical fiber (MOF) irradiated by thermal neutrons lead to further increase in the extinction coefficients. It is established that with increasing loading on the irradiated multimode optical fiber, the extinction coefficient changes in a wide range of wavelengths. Microfractures of the multimode optical fiber subjected to compression take place with a certain delay relative to the instant of maximum force application. This can be caused by the inertia of the process of mechanical failure of the MOF.</t>
  </si>
  <si>
    <t>Aigul, Kulakayeva/AAS-1655-2020; Ospanova, Nurzhamal/AAZ-8799-2020</t>
  </si>
  <si>
    <t>Aigul, Kulakayeva/0000-0002-0143-085X; Zhetpisbayeva, Ainur/0000-0002-4525-5299; Kemelbekov, Beken/0000-0002-0597-1688</t>
  </si>
  <si>
    <t>1064-8887</t>
  </si>
  <si>
    <t>10.1007/s11182-015-0496-7</t>
  </si>
  <si>
    <t>WOS:000358605800001</t>
  </si>
  <si>
    <t>Solonenko, VG; Malhmetova, NM; Nikolaev, VA; Kvashnin, MY; Bondar, IS; Joldassova, KK; Alimkulov, M</t>
  </si>
  <si>
    <t>Solonenko, V. G.; Malhmetova, N. M.; Nikolaev, V. A.; Kvashnin, M. Ya; Bondar, I. S.; Joldassova, K. K.; Alimkulov, M.</t>
  </si>
  <si>
    <t>STUDY OF STABILITY OF A TANK-CONTAINER WITH A FILLED LIQUID AT LONGITUDINAL OSCILLATIONS</t>
  </si>
  <si>
    <t>The effect of the oscillating fluid on the dynamic stability of the tank-container is studied at different filling capacities. The main method for studying the dynamic stability of a railway platform with a tank- container in theoretical calculations is the method of full integration, i.e. all the solutions of the system of differential equations describing the movement of the tank-container with liquid are found, and from them a conclusion is made on the stability of the movement. The study of the longitudinal vibrations of the liquid and the tank-container is considered at various impact speeds and without taking into account the galloping angle. The solution of the system of differential equations reduces to the solution of the hydrodynamic problem.</t>
  </si>
  <si>
    <t>Bondar, Ivan S./0000-0001-7376-5643; Joldassova, Kuralay/0000-0002-4156-1328; Makhmetova, Narzankul/0000-0001-7324-5832</t>
  </si>
  <si>
    <t>10.32014/2020.2518-170X.151</t>
  </si>
  <si>
    <t>WOS:000605696100026</t>
  </si>
  <si>
    <t>Bakyt, G; Abdullayev, S; Suleyeva, N; Yelshibekov, A; Seidemetova, Z; Sadvakassova, Z</t>
  </si>
  <si>
    <t>Bakyt, Gabit; Abdullayev, Seidulla; Suleyeva, Nurgul; Yelshibekov, Amandyk; Seidemetova, Zhanerke; Sadvakassova, Zhadyra</t>
  </si>
  <si>
    <t>SIMULATION OF DYNAMIC PROCESSES OF INTERACTION OF CAR AND RAILWAY TRACK DURING TRAIN PASSAGE OF CURVED SECTIONS OF THE TRACK</t>
  </si>
  <si>
    <t>TRANSPORT PROBLEMS</t>
  </si>
  <si>
    <t>In this article, the considered principles for the development of calculation schemes and the subsequent formation of vibration equations are a special case of classical simulation of motion in space of solid body systems connected in space by kinematic connections. This approach is useful with limited computational capabilities and an assumption of the relatively small body movements inherent in railway crew bodies, and reduces the task of motion research to analysis of fluctuations. Various design schemes of freight car truck, mathematical modeling of systems dynamics, crew-track safety of freight car movement and withdrawal under different technical conditions of running parts and track are considered in this work.</t>
  </si>
  <si>
    <t>Abdullayev, Seidulla/AAY-9999-2020; Bakyt, Gabit B/Y-5559-2018</t>
  </si>
  <si>
    <t>Abdullayev, Seidulla/0000-0001-5028-8143</t>
  </si>
  <si>
    <t>1896-0596</t>
  </si>
  <si>
    <t>10.21307/tp-2020-020</t>
  </si>
  <si>
    <t>WOS:000542482900006</t>
  </si>
  <si>
    <t>Abdullayev, S; Musayev, J; Chigambaev, T; Malybayev, S; Bakyt, G; Toilybayev, A</t>
  </si>
  <si>
    <t>Abdullayev, Seidulla; Musayev, Janat; Chigambaev, Temyrbay; Malybayev, Saken; Bakyt, Gabit; Toilybayev, Assylbek</t>
  </si>
  <si>
    <t>OPTIMUM DISTRIBUTION OF REPAIRS IN TS-8 OF ELECTRIC LOCOMOTIVES VL80(C) BETWEEN REPAIR DEPOTS IN THE REPUBLIC OF KAZAKHSTAN</t>
  </si>
  <si>
    <t>The article presents the solution for the problem of optimal distribution of electric locomotives in repair enterprises for carrying out repairs in the frame of technical service - 8(TS-8) and increased technical service - 8 (ITS-8). The aim of the study is to improve the efficacy of a rolling stock with a simultaneous decrease in the total expenses connected with the repair of locomotives and their transportation in repair enterprises. This is possible due to a reduction in the requirement for repairs by optimization of a resource before change of wheel bandages in electric locomotives VL80C that promotes an increase in their between-repairs run.</t>
  </si>
  <si>
    <t>Abdullayev, Seidulla/AAY-9999-2020; Bakyt, Gabit B/Y-5559-2018; Mussaev, Janat/Y-6744-2019; Musayev, Janat/S-4806-2017</t>
  </si>
  <si>
    <t>Mussaev, Janat/0000-0001-7382-5626; Musayev, Janat/0000-0001-7382-5626; Abdullayev, Seidulla/0000-0001-5028-8143; Bakyt, Gabit/0000-0001-5558-9316</t>
  </si>
  <si>
    <t>10.20858/tp.2017.12.2.3</t>
  </si>
  <si>
    <t>WOS:000418917800003</t>
  </si>
  <si>
    <t>Solonenko, VG; Makhmetova, NM; Nikolaev, VA; Kvashnin, MY; Bekzhanova, SE; Bondar, IS; Mirzabaev, SA</t>
  </si>
  <si>
    <t>Solonenko, V. G.; Makhmetova, N. M.; Nikolaev, V. A.; Kvashnin, M. Ya; Bekzhanova, S. E.; Bondar, I. S.; Mirzabaev, S. A.</t>
  </si>
  <si>
    <t>ANALYSIS OF THE STRESS-STRAIN STATE OF TRAVEL PIPES WITH THE USE OF HARDWARE AND SOFTWARE COMPLEX</t>
  </si>
  <si>
    <t>In the work, the stress-strain state in the structural elements of reinforced concrete span structures of railway overpasses under its own weight and temporary load based on experimental and numerical methods was studied. Based on the analysis of the numerical results of the stress-strain state of the span structures of the railroad overpass, it was proved that for comparison assessment with the normalized stress range, the use of 2 loading options is sufficient as a static load: hitch and raft. The results of the stress-strain state in the girder reinforced concrete span structures of the overpass can be used in the calculations of seismic stability and stability of similar structures with an increase in the operational load on railway bridges. Proved the need for periodic monitoring of the stress-strain state of artificial structures under operational loads in order to determine the actual technical condition of structures, effective assessment of the reliability of bridge structures and to establish the correspondence between the design scheme and the actual working structures on the main lines of Kazakhstan.</t>
  </si>
  <si>
    <t>Bekzhanova, Saule/0000-0001-6272-9567</t>
  </si>
  <si>
    <t>10.32014/2020.2518-170X.22</t>
  </si>
  <si>
    <t>WOS:000514550800022</t>
  </si>
  <si>
    <t>Zhussupov, K; Toktamyssova, A; Abdullayev, S; Bakyt, G; Yessengaliyev, M; Bazarbekova, M</t>
  </si>
  <si>
    <t>Zhussupov, Kenes; Toktamyssova, Aliya; Abdullayev, Seidulla; Bakyt, Gabit; Yessengaliyev, Manarbek; Bazarbekova, Madina</t>
  </si>
  <si>
    <t>Investigation of the Stress-Strain State of a Wheel Flange of the Locomotive by the Method of Finite Element Modeling</t>
  </si>
  <si>
    <t>MECHANIKA</t>
  </si>
  <si>
    <t>The rail mode of transport has become the main transit of goods in States with no direct outlets to the world ocean In connection with their health and the necessary technical support key moment in the economic development of the state. In this regard, the paper discusses the negative aspects of the interaction between wheel and rail, leading to intensive wear of the wheel flange on the example operated Kazakhstan electric and diesel locomotives. To achieve this purpose was used the software package ANSYS. As a result, define the levels of the stress-strain state of a wheel and a rail of finite-element modeling. Developed a methodology for calculating stresses in the system wheel-rail. Recommendations for maximum permissible thickness of the ridge is machined on the profile Dmeti wheels of the locomotive TE33A. It is also proposed to apply the conformal contact of a wheel and rail that will reduce the risk of wear.</t>
  </si>
  <si>
    <t>Bakyt, Gabit/0000-0001-5558-9316; Abdullayev, Seidulla/0000-0001-5028-8143; Bazarbekova, Madina/0000-0002-2528-5079</t>
  </si>
  <si>
    <t>1392-1207</t>
  </si>
  <si>
    <t>10.5755/j01.mech.24.2.17637</t>
  </si>
  <si>
    <t>WOS:000432636100003</t>
  </si>
  <si>
    <t>Orazymbetova, AK; Khan, VA; Aitmagambetov, AZ; Dostiyarova, AM; Lipskaya, MA; Aralbaev, ZN</t>
  </si>
  <si>
    <t>Orazymbetova, A. K.; Khan, V. A.; Aitmagambetov, A. Z.; Dostiyarova, A. M.; Lipskaya, M. A.; Aralbaev, Zh. N.</t>
  </si>
  <si>
    <t>DEPENDENCE OF THE INCREASE IN THE PULSE DURATION ON THE CHANGE OF THE ANGLE OF OPTICAL RADIATION INPUT INTO THE OPTICAL FIBER AT DIFFERENT TEMPERATURES</t>
  </si>
  <si>
    <t>Results of experimental studies of the influence of the optical fiber (OF) temperatures on the pulse duration are presented. Optical radiation was input at different angles relative to the OF axis. It is revealed that low OF temperature (from -10 to -50A degrees C) results in significant pulse broadening due to a change in the physical-mechanical properties of the protective OF coating. It is experimentally demonstrated that the residual change in the pulse duration (up to 0.3 ns) is preserved when returning from the negative temperatures (0 and -50A degrees C) to room temperature. The pulse duration also increases with the optical radiation input angle.</t>
  </si>
  <si>
    <t>Khan, Anish/H-6033-2012; Khan, Anish/X-6117-2019; Alekseevich, Khan Valery Alekseevich Khan Valery/ABC-6111-2020</t>
  </si>
  <si>
    <t>Khan, Anish/0000-0002-3806-5956; Khan, Anish/0000-0002-3806-5956; Aitmagambetov, Altay/0000-0002-7808-5273; Lipskaya, Marina/0000-0001-8173-4505</t>
  </si>
  <si>
    <t>10.1007/s11182-015-0497-6</t>
  </si>
  <si>
    <t>WOS:000358605800002</t>
  </si>
  <si>
    <t>Imasheva, G; Abdullayev, S; Tokmurzina, N; Adilova, N; Bakyt, G</t>
  </si>
  <si>
    <t>Imasheva, Gulnar; Abdullayev, Seidulla; Tokmurzina, Natalya; Adilova, Nazdana; Bakyt, Gabit</t>
  </si>
  <si>
    <t>Prospects for the Use of Gondola Cars on Bogies of Model ZK1 in the Organization of Heavy Freight Traffic in the Republic of Kazakhstan</t>
  </si>
  <si>
    <t>The increase in heavy freight traffic in recent years is fueled by an increase in demand for coal as an alternative energy resource of oil, and also steel, in the manufacture of which large quantities of iron ore are required. However, in the former Soviet Union, the use of heavy freight trains was complicated due to insufficient quality of the railway. In this regard, the article considers the features of construction truck wagons of models 12-9941 produced by LLP Kazakhstan car building company according to the project of Qiqihar railway company (PRC). The laboratory testing of rolling stock conducted in Dnipropetrovsk national University of railway transport has identified the main dynamic characteristics that meet the requirements of the international standard The use of gondola wagons of model 129941 in the organization of the heavy traffic creates tensions in the construction of the permanent way, which do not exceed the permissible limits in both straight and curve track sections.</t>
  </si>
  <si>
    <t>Abdullayev, Seidulla/AAY-9999-2020; Bakyt, Gabit B/Y-5559-2018; Adilova, Nazdana/C-4023-2019</t>
  </si>
  <si>
    <t>Adilova, Nazdana/0000-0002-8184-6993; Abdullayev, Seidulla/0000-0001-5028-8143; Bakyt, Gabit/0000-0001-5558-9316</t>
  </si>
  <si>
    <t>10.5755/j01.mech.24.1.17710</t>
  </si>
  <si>
    <t>WOS:000427611000005</t>
  </si>
  <si>
    <t>Abdirassilov, ZA; Sladkowski, A</t>
  </si>
  <si>
    <t>Abdirassilov, Zhom Art; Sladkowski, Aleksander</t>
  </si>
  <si>
    <t>APPLICATION OF ARTIFICIAL NEURAL NETWORKS FOR SHORT-TERM PREDICTION OF CONTAINER TRAIN FLOWS IN DIRECTION OF CHINA - EUROPE VIA KAZAKHSTAN</t>
  </si>
  <si>
    <t>International container transport plays an important role in the exchange of goods between China and Europe, and accordingly, the efficiency of the transportation increases with the organization of special container lines (land and sea). Owing to its geographical location, the territory of Kazakhstan has become one of the main international landlines for passage of container cargo in recent years. Priority is given to solution of such problems as reduction of cargo delivery time, simplification of customs operations, setting attractive and competitive tariffs, ensuring a high degree of cargo safety, development of transport infrastructure, assessment of the transit potential of railway network of the country, and predicting future cargo flows. This article shows the use of artificial neural networks (ANN) for predicting container train flows in the direction of China - Europe. For this purpose, a three-layer perceptron with a learning algorithm, based on the back-propagation of the error signal, was used. A concrete example shows how the ANN training process is conducted and how the adjustable parameters are selected.</t>
  </si>
  <si>
    <t>Sladkowski, Aleksander/ABA-4969-2020</t>
  </si>
  <si>
    <t>Sladkowski, Aleksander/0000-0002-1041-4309</t>
  </si>
  <si>
    <t>10.20858/tp.2018.13.4.10</t>
  </si>
  <si>
    <t>WOS:000453319700010</t>
  </si>
  <si>
    <t>Solonenko, V; Mahmetova, N; Musayev, J; Kvashnin, M; Alpeisov, A; Zhauyt, A</t>
  </si>
  <si>
    <t>Solonenko, Vladimir; Mahmetova, Narzankul; Musayev, Janat; Kvashnin, Mikhail; Alpeisov, Azamat; Zhauyt, Algazy</t>
  </si>
  <si>
    <t>SOME ASPECTS OF THE EXPERIMENTAL ASSESSMENT OF DYNAMIC BEHAVIOR OF THE RAILWAY TRACK</t>
  </si>
  <si>
    <t>JOURNAL OF THEORETICAL AND APPLIED MECHANICS</t>
  </si>
  <si>
    <t>The paper suggests application of an experimental method for the assessment of the dynamic effect of a locomotive underframe on the railway track. The assessment is to be based on spectral analysis of the response of structural elements of the railway track undergoing a shock pulse. Application of digital measuring systems for monitoring of motion of the train is also proposed.</t>
  </si>
  <si>
    <t>Mussaev, Janat/Y-6744-2019; Alpeisov, Azamat/AAE-7143-2019; Musayev, Janat/S-4806-2017; Zhauyt, Algazy/AAE-9727-2019</t>
  </si>
  <si>
    <t>Mussaev, Janat/0000-0001-7382-5626; Musayev, Janat/0000-0001-7382-5626; Zhauyt, Algazy/0000-0003-3905-6928; Makhmetova, Narzankul/0000-0001-7324-5832; Zhauyt, Algazy/0000-0003-0836-088X</t>
  </si>
  <si>
    <t>1429-2955</t>
  </si>
  <si>
    <t>10.15632/jtam-pl.55.2.421</t>
  </si>
  <si>
    <t>WOS:000401625100003</t>
  </si>
  <si>
    <t>Solonenko, V; Mahmetova, N; Musayev, J; Kuashnin, M; Zhauyt, A; Buzauova, T</t>
  </si>
  <si>
    <t>Solonenko, Vladimir; Mahmetova, Narzankul; Musayev, Janat; Kuashnin, Mikhail; Zhauyt, Algazy; Buzauova, Toty</t>
  </si>
  <si>
    <t>Modeling of dynamic characteristics of freight car withoptimized parameters of wedge-type shock absorber</t>
  </si>
  <si>
    <t>JOURNAL OF VIBROENGINEERING</t>
  </si>
  <si>
    <t>Shock absorbers are intended for developing forces providing the elimination or reduction of the amplitude of cars or their parts fluctuations. On the CIS railroads, the wedge-type shock absorber became the most wide-spread in trucks of freight cars. In friction shock absorbers, the friction force arises in vertical and horizontal movements of the absorber wedges rubbing on friction plates fixed on the columns of the truck sidewalls. In the article, the modeling of dynamic characteristics of a freight car with the optimized parameters of the wedge-type shock absorber is performed. The modeling is performed by means of the software complex for studying the problems of dynamics of rail vehicles: The universal mechanism. A dynamic and block diagram of the dynamic model of the car platform, as well as of the mathematical model for studying the friction force and interaction of contact power elements, accounting the creep forces in contact by means of the FASTSIM algorithm based on the Kalker linear theory, is developed. The obtained results of modeling of an eight-wheel freight car with modernized frictional wedges show that in the truck modernization it is expedient to provide additional devices, for example a frictional shock absorber in the central step of suspension. The results of the carried out study prove the expediency of using for the upgraded truck of 18-100 model the design of M1816.06.000 SB, M1819.00.000 SB wedges, at this it is recommended to accept rigidity of elastic elements of these wedges equal to 1.1 kN/mm that is a compromise solution for the safe car movement in the empty and loaded modes.</t>
  </si>
  <si>
    <t>Musayev, Janat/S-4806-2017; Buzauova, Toty/O-4188-2017; Zhauyt, Algazy/AAE-9727-2019; Mussaev, Janat/Y-6744-2019</t>
  </si>
  <si>
    <t>Musayev, Janat/0000-0001-7382-5626; Buzauova, Toty/0000-0001-7219-6274; Zhauyt, Algazy/0000-0003-3905-6928; Mussaev, Janat/0000-0001-7382-5626; Makhmetova, Narzankul/0000-0001-7324-5832; Zhauyt, Algazy/0000-0003-0836-088X</t>
  </si>
  <si>
    <t>1392-8716</t>
  </si>
  <si>
    <t>10.21595/jve.2017.16901</t>
  </si>
  <si>
    <t>WOS:000399133400034</t>
  </si>
  <si>
    <t>Musayev, J; Zhauyt, A</t>
  </si>
  <si>
    <t>Musayev, Janat; Zhauyt, Algazy</t>
  </si>
  <si>
    <t>Analysis of Disturbing Influence of Traffic Load on Soil Body</t>
  </si>
  <si>
    <t>ADVANCES IN MATERIALS SCIENCE AND ENGINEERING</t>
  </si>
  <si>
    <t>Stress waves propagate in soil in case of earthquake and man-made effects (traffic flow, buried explosions, shield-driven pipes and tunnels, etc.). The wave point-sources are those located at the distances equal to more than two waves lengths, which significantly simplifies solving of a problem of these waves' strength evaluation. Distribution of stress and displacement by the stress waves propagation in elastic medium is a complex pattern. The stress distribution in propagating waves depends on the type and form of source, conditions of the source contact with medium, and properties of mediums in the vicinity of the source. The point-sources and their combinations are selected in such a way to model an influence of machines and processes on soil body in case of shield-driven pipes (tunnels).</t>
  </si>
  <si>
    <t>Zhauyt, Algazy/AAE-9727-2019; Musayev, Janat/S-4806-2017; Mussaev, Janat/Y-6744-2019</t>
  </si>
  <si>
    <t>Zhauyt, Algazy/0000-0003-3905-6928; Musayev, Janat/0000-0001-7382-5626; Mussaev, Janat/0000-0001-7382-5626; Zhauyt, Algazy/0000-0003-1411-5872; Zhauyt, Algazy/0000-0003-0836-088X</t>
  </si>
  <si>
    <t>1687-8434</t>
  </si>
  <si>
    <t>10.1155/2015/318289</t>
  </si>
  <si>
    <t>WOS:000349171000001</t>
  </si>
  <si>
    <t>Bakhtiyarova, EA; Kemel'bekov, BZ; Bekmagambetova, ZM; Lipskaya, MA; Chigambaev, TO; Orazymbetova, AK; Ospanova, NA; Mekebaeva, AK; Khan, VA; Mamilov, BE</t>
  </si>
  <si>
    <t>Bakhtiyarova, E. A.; Kemel'bekov, B. Zh.; Bekmagambetova, Zh. M.; Lipskaya, M. A.; Chigambaev, T. O.; Orazymbetova, A. K.; Ospanova, N. A.; Mekebaeva, A. K.; Khan, V. A.; Mamilov, B. E.</t>
  </si>
  <si>
    <t>Quality of Speech Reproduction Using Stochastic Digital Systems of Information Transfer with its Statistical Compaction</t>
  </si>
  <si>
    <t>Quality of oral speech reproduction using stochastic digital systems of information transfer at its statistical compaction is analyzed (on the example of Russian and Kazakh speeches) with the ratio of the speech signal power to the digitization and restoration noise power taken as quantitative characteristic of speech description. From an analysis of the results obtained it unambiguously follows that for analytical determination of the quality of speech message restoration using stochastic digital transfer systems it is expedient not to resort to approximations, but to use for estimation the experimentally obtained distribution of the probability of the number of successively rejected counts. The preference of the approach with alternating priority is established for a Russian speech message. In consideration of the Kazakh speech, the preference of the approach with alternating priority of the message is revealed. The approach with priority alternation in a count is the best of the three approaches being considered (with fixed priority, priority alternation in the transfer cycle D center dot 1 and priority alternation in a count) for messages of the oral Russian and Kazakh speeches. This significant preference is explained by the influence of successive losses of more than one count on the ratio of the signal to noise power.</t>
  </si>
  <si>
    <t>Alekseevich, Khan Valery Alekseevich Khan Valery/ABC-6111-2020; Ospanova, Nurzhamal/AAZ-8799-2020</t>
  </si>
  <si>
    <t>Kemelbekov, Beken/0000-0002-0597-1688; Lipskaya, Marina/0000-0001-8173-4505; Chigambayev, Temyrbay/0000-0001-5409-3132</t>
  </si>
  <si>
    <t>10.1007/s11182-017-1059-x</t>
  </si>
  <si>
    <t>WOS:000401437400023</t>
  </si>
  <si>
    <t>Igembayev, N; Musayev, J; Zhauyt, A; Balbayev, G; Auezova, A; Smailova, G</t>
  </si>
  <si>
    <t>Igembayev, Nurlan; Musayev, Janat; Zhauyt, Algazy; Balbayev, Gani; Auezova, Alma; Smailova, Gulbarshyn</t>
  </si>
  <si>
    <t>The researching of the dynamic properties of long-wheelbase platforms for the transportation of large-capacity containers</t>
  </si>
  <si>
    <t>JOURNAL OF MEASUREMENTS IN ENGINEERING</t>
  </si>
  <si>
    <t>The modern market of transport services requires the saturation of the car fleet, a specialized type of construction designed to carry a special kind of cargo, for example, heavy cargo containers, various automotive equipment, etc. It is necessary to increase the speed of movement and safety of the goods carried. A review of the work related to the improvement of the running parts of freight cars showed that over the past 50 years a large number of different types of freight wagon carriages have been developed. At the same time, the main attention was paid to the improvement of individual elements during the creation of bogies, and the problem of the wear of the part of the trolleys was solved while preserving the unchanged ideologues lay in the CRI-X3 trolley. However, the question of the choice of constructive schemes and rational parameters of the spring suspension of bogies is not completely resolved.</t>
  </si>
  <si>
    <t>Mussaev, Janat/Y-6744-2019; Zhauyt, Algazy/AAE-9727-2019; smailova, gulbarshyn/AAQ-8402-2020; Musayev, Janat/S-4806-2017</t>
  </si>
  <si>
    <t>Mussaev, Janat/0000-0001-7382-5626; Zhauyt, Algazy/0000-0003-3905-6928; Musayev, Janat/0000-0001-7382-5626</t>
  </si>
  <si>
    <t>2335-2124</t>
  </si>
  <si>
    <t>10.21595/jme.2017.19094</t>
  </si>
  <si>
    <t>WOS:000412240300008</t>
  </si>
  <si>
    <t>Adilkhanov, E; Sekerova, S; Musayev, J; Zhauyt, A; Yussupova, S; Alimbetov, A</t>
  </si>
  <si>
    <t>Adilkhanov, Erzhan; Sekerova, Sholpan; Musayev, Janat; Zhauyt, Algazy; Yussupova, Saltanat; Alimbetov, Assylkhan</t>
  </si>
  <si>
    <t>Simulation technique of constant contact side bearings of freight car bogies</t>
  </si>
  <si>
    <t>Actually, the side bearings of constant contact cabs are installed on freight cars of new design railroad gage of 1520 mm. Parameters of side bearing elastic elements have significant effect on dynamic behavior of the car and traffic safety. The article is devoted to comparison of side bearing of standard (rigid, shim) design body and bearings of constant contact by means of computer modeling.</t>
  </si>
  <si>
    <t>Musayev, Janat/S-4806-2017; Mussaev, Janat/Y-6744-2019; Zhauyt, Algazy/AAE-9727-2019</t>
  </si>
  <si>
    <t>Musayev, Janat/0000-0001-7382-5626; Mussaev, Janat/0000-0001-7382-5626; Zhauyt, Algazy/0000-0003-3905-6928; Adilkhanov, Yerzhan/0000-0001-6454-1090</t>
  </si>
  <si>
    <t>10.21595/jme.2017.19050</t>
  </si>
  <si>
    <t>WOS:000412240300004</t>
  </si>
  <si>
    <t>Sabraliev, N; Tursymbekova, ZZ; Musalieva, R; Baiburaeva, JA; Taran, I; Karsibaev, E; Zhanbirov, Z</t>
  </si>
  <si>
    <t>Sabraliev, N.; Tursymbekova, Z. Zh; Musalieva, R.; Baiburaeva, J. A.; Taran, I; Karsibaev, E.; Zhanbirov, Zh</t>
  </si>
  <si>
    <t>METHODS TO IMPROVE THE RELIABILITY AND EFFICIENCY OF THE MANAGEMENT SYSTEM OF CAR EXPLOITATION</t>
  </si>
  <si>
    <t>A method of searching for the optimal control system of car exploitation is proposed. The impementation of the results of the study to improve the reliability of the management system of the exploitation of the vehicle fleet made it possible to obtain, according to preliminary calculations, the economic effect of more than 10 million tenge, the profitability of the company amounted to 32.69% against 22.55 in 2017 and productivity increased by 12%.</t>
  </si>
  <si>
    <t>Taran, Igor/0000-0002-3679-2519</t>
  </si>
  <si>
    <t>10.32014/2019.2518-170X.164</t>
  </si>
  <si>
    <t>WOS:000504063900015</t>
  </si>
  <si>
    <t>Ongar, B; Mergalimova, A; Beloev, H; Yergaliyeva, GM</t>
  </si>
  <si>
    <t>Ongar, Bulbul; Mergalimova, Almagul; Beloev, Hristo; Yergaliyeva, G. M.</t>
  </si>
  <si>
    <t>Research of the Formation of Nitrogen Oxides During the Burning of Ekibastuz Coal</t>
  </si>
  <si>
    <t>7TH INTERNATIONAL CONFERENCE ON ENERGY EFFICIENCY AND AGRICULTURAL ENGINEERING (EE&amp;AE)</t>
  </si>
  <si>
    <t>7th International Conference on Energy Efficiency and Agricultural Engineering (EE and AE)</t>
  </si>
  <si>
    <t>In the experiment, the influence of the shift of the oxidant feed on the processes of formation of nitrogen oxides was studied. In order to do so, a vertical tubular furnace with electric heating was used. The flow of dust of Ekibastuz coal in all experiments was kept constant to 0.042 g/s, the grinding factor was 18% and the excess air ratio 1,2. The temperature in the furnace varied from 500 degrees C to 700 degrees C at an 11% oxygen concentration inside. As a result of the experiments, it is shown that by pyrolysis of coal dust from Ekibastuz coal at temperatures of 500-700 degrees C and the delay of time of air supply to the combustion zone by 0.1 s, under experimental conditions, we were able to reduce the concentration of nitrogen oxides by 3 times, including a 1.25 and 1.9 times reduction due to pyrolysis at temperatures ranging from 500 to 700 degrees C, in addition to a 2.7 and 1.9 times reduction owing to the delay of the air supply introduced. As a result of calculations and experiments, it was shown that the greatest reduction in NOx is achieved by supplying secondary air after the completion of the initial stage of gasification before ignition of volatile ones.</t>
  </si>
  <si>
    <t>Mergalimova, Almagul/AAG-2522-2021; Ongar, Bulbul/ABC-3460-2021; Beloev, Hristo/AAT-7394-2021</t>
  </si>
  <si>
    <t>Mergalimova, Almagul/0000-0002-5990-8182; Ongar, Bulbul/0000-0002-0640-6840; Beloev, Hristo/0000-0002-8644-2947; Iliev, Iliya/0000-0003-4443-5113</t>
  </si>
  <si>
    <t>WOS:000659299700142</t>
  </si>
  <si>
    <t>Abdirajymova, AS; Zharkynbayeva, RS; Bizhigitova, K</t>
  </si>
  <si>
    <t>Abdirajymova, A. S.; Zharkynbayeva, Rosa S.; Bizhigitova, Karlygash</t>
  </si>
  <si>
    <t>The image of the Kazakh women in the works of Russian authors in the context of imperial policy in the Steppes (the end of the XVIII - beginning of XX century)</t>
  </si>
  <si>
    <t>2ND WORLD CONFERENCE ON PSYCHOLOGY AND SOCIOLOGY (PSYSOC 2013)</t>
  </si>
  <si>
    <t>2nd World Conference on Psychology and Sociology (PSYSOC)</t>
  </si>
  <si>
    <t>The aim of the present article is to show in numerous ethnographic works, notes and memories of Russian authors of the end of XVIII - beginning of the XX centuries how not only the image of the Kazakh steppe was formed but also images of colonized ssubject-nomads, and in this case an image of the woman-Kazakh were formed. In the given article the authors have undertaken the attempt to show that in the works of the Russian authors of the indicated period a peculiar image of the Kazakh woman as depressed, without rights but at the same time free from muslim dogmatism and reticence was formed. Also these two opposite opinions or a stereotype with reference to the Kazakh women got on with each other not badly, moreover, both of them showed that the women-Kazakh were open for perception of the principles of 'civilizing' Russian influence as a result. In the opinion of the Russian officials, the Kazakh women could be successful in dissemination of the Russian culture in the traditional nomadic community (C) 2014 The Authors. Published by Elsevier Ltd. This is an open access article under the CC BY-NC-ND license (http://creativecommons.org/licenses/by-nc-nd/3.0/). Selection and Peer-review under responsibility of the Organizing Committee of PSYSOC 2013</t>
  </si>
  <si>
    <t>Abdiraiymova, Ardak/AAS-5071-2020; Zharkynbaeva, Roza/N-9018-2017</t>
  </si>
  <si>
    <t>Zharkynbaeva, Roza/0000-0001-8560-1654</t>
  </si>
  <si>
    <t>1877-0428</t>
  </si>
  <si>
    <t>10.1016/j.sbspro.2014.04.491</t>
  </si>
  <si>
    <t>WOS:000345439900113</t>
  </si>
  <si>
    <t>Sladkowski, A; Teltayev, B; Izteleuova, M</t>
  </si>
  <si>
    <t>Sladkowski, Aleksander; Teltayev, Bagdat; Izteleuova, Madina</t>
  </si>
  <si>
    <t>MULTI-CRITERIA CHOICE OF THE REGION FOR THE CONSTRUCTION OF A LOGISTICS CENTER BASED ON AHP: CASE STUDY FOR KAZAKHSTAN</t>
  </si>
  <si>
    <t>The current state of the regional market of transport and logistics services in Kazakhstan is characterized by a disparity between the increasing demand for logistics services and the lack of logistics capacity. In this article, the authors propose a method for determining the most promising areas of the Republic of Kazakhstan for the construction of a logistics center, based on the Analytic Hierarchy Process (AHP).</t>
  </si>
  <si>
    <t>Teltayev, Bagdat/K-1945-2018; Sladkowski, Aleksander/ABA-4969-2020</t>
  </si>
  <si>
    <t>10.21307/tp-2020-025</t>
  </si>
  <si>
    <t>WOS:000542482900011</t>
  </si>
  <si>
    <t>Seidulla, A; Ibraev, Z; Galymzhan, A; Manarbek, Y; Gabit, B</t>
  </si>
  <si>
    <t>Seidulla, Abdullayev; Ibraev, Zhexemby; Galymzhan, Ashirbayev; Manarbek, Yessengaliyev; Gabit, Bakyt</t>
  </si>
  <si>
    <t>Saving energy with depot of idle locomotives and waiting for the work of arf by introducing an additional installation of a transformer and compressor</t>
  </si>
  <si>
    <t>CURRENT SCIENCE</t>
  </si>
  <si>
    <t>Currently the world economy is quite noticeably suffering from financial crisis, and this applies railway transport. So you need to decide on resource saving and means rail. Reducing energy costs traction trains is an urgent task, the successful solution of which contributes to the proper understanding the factors that affect consumption electricity and possibilities of influence on them to reduce energy consumption. Complete and a comprehensive understanding of the energy it gives balance of the movement (Aibre) trains, resulting in Based on the law of conservation and transformation Energy and described linear system algebraic equations, each term of which is largest integrated.</t>
  </si>
  <si>
    <t>Bakyt, Gabit B/Y-5559-2018; Abdullayev, Seidulla/AAY-9999-2020</t>
  </si>
  <si>
    <t>0011-3891</t>
  </si>
  <si>
    <t>WOS:000402615700001</t>
  </si>
  <si>
    <t>Ongar, B; Mergalimova, A; Beloev, H; Aitzhanov, NM</t>
  </si>
  <si>
    <t>Ongar, Bulbul; Mergalimova, Almagul; Beloev, Hristo; Aitzhanov, N. M.</t>
  </si>
  <si>
    <t>Methodology and Results of the Experiment of The Formation of Nitrogen Oxides in a Powder Torch</t>
  </si>
  <si>
    <t>The state of the issue, the main provisions and the results of the computational and graphic comparative analysis of theoretical models of the processes of formation of air and fuel nitrogen oxides are briefly described. The scientific novelty of the work consists of the methodology and experimental results on the influence of pyrolysis and phase shift of the input of coal dust and air on the formation of fuel nitric oxide. In the numerical simulation, the effect parameters such as fuel consumption, fuel temperature and air temperature on the nitrogen oxides' formation processes is investigated. Increasing the concentration of oxygen from 16 to 18% significantly increases both the temperature and the formation of thermal nitrogen.</t>
  </si>
  <si>
    <t>Ongar, Bulbul/ABC-3460-2021; Beloev, Hristo/AAT-7394-2021; Mergalimova, Almagul/AAG-2522-2021</t>
  </si>
  <si>
    <t>Ongar, Bulbul/0000-0002-0640-6840; Beloev, Hristo/0000-0002-8644-2947; Mergalimova, Almagul/0000-0002-5990-8182; Iliev, Iliya/0000-0003-4443-5113</t>
  </si>
  <si>
    <t>WOS:000659299700123</t>
  </si>
  <si>
    <t>Tergeussizova, AS; Bakhtaev, SA; Wojcik, W; Romaniuk, R; Aitchanov, BH; Mussapirova, GD; Toygozhinova, AZ</t>
  </si>
  <si>
    <t>Tergeussizova, Aliya S.; Bakhtaev, Shabden A.; Wojcik, Waldemar; Romaniuk, Ryszard; Aitchanov, Bekmurza H.; Mussapirova, Gulzada D.; Toygozhinova, Aynur Zh</t>
  </si>
  <si>
    <t>Measurement of Linear Parameters of Dielectric Filaments Based on the Corona Discharge</t>
  </si>
  <si>
    <t>INTERNATIONAL JOURNAL OF ELECTRONICS AND TELECOMMUNICATIONS</t>
  </si>
  <si>
    <t>On the basis of a unipolar corona discharge, a method of non-contact and continuous measurement of linear parameters of thin and ultra-thin dielectric fibres and optical fibres (10 to 125 microns) in the process of their manufacture was developed. The measurement method differs from the commonly known methods by high accuracy and reliability of measurement and resistance to changes in the electrical characteristics of the discharge gap and the state of ambient air.</t>
  </si>
  <si>
    <t>Romaniuk, Ryszard S/B-9140-2011; Aitchanov, Bekmurza/HGB-3515-2022</t>
  </si>
  <si>
    <t xml:space="preserve">Romaniuk, Ryszard S/0000-0002-5710-4041; </t>
  </si>
  <si>
    <t>2081-8491</t>
  </si>
  <si>
    <t>10.24425/ijet.2021.135955</t>
  </si>
  <si>
    <t>WOS:000620686900019</t>
  </si>
  <si>
    <t>Aislu, T; Bagdat, T; Loprensipe, G; Nailya, I</t>
  </si>
  <si>
    <t>Aislu, Taisarinova; Bagdat, Teltaev; Loprensipe, Guiseppe; Nailya, Ibragimova</t>
  </si>
  <si>
    <t>ANALYSIS OF ENTERRELATION BETWEEN ECONOMIC, ROAD, TRANSPORT AND LOGISTIC INDICATORS</t>
  </si>
  <si>
    <t>The purpose of this research is to identify interrelation analysis between economic, road, transport and logistics indicators. Retrospective research of the freight turnover dynamics was conducted, as well as roads length, number of transport companies and the Gross National Product (GDP) from 1993 to 2017 in the Republic of Kazakhstan. For transport field freight turnover was chosen as economic indicator, for logistics service - the number of transport companies and the length of the motorway - for the infrastructure development. The qualitative analysis of the condition of the road surface showed unevenness of the infrastructure development along the corridor. It was revealed that the increase of freight turnover and the number of companies lead to the growth of the regional economic indicator GDP. However, the transport criteria are significantly lagging behind of the GDP growth rate. The lag was caused by the prolonged period of logistics infrastructure formation. Given the positive dynamics at the time of the route launch, it can be assumed that the development of regional economics is associated with the process of region integration into the international transport system, where the corridor WE-WC can be one of integration mechanisms.</t>
  </si>
  <si>
    <t>Taisarinova, Aislu/AAU-3578-2020; Teltayev, Bagdat/K-1945-2018; Giuseppe, Loprencipe/C-2223-2013</t>
  </si>
  <si>
    <t>Taisarinova, Aislu/0000-0002-2348-009X; Teltayev, Bagdat/0000-0002-8463-9965; Giuseppe, Loprencipe/0000-0003-1003-8849</t>
  </si>
  <si>
    <t>10.32014/2020.2518-170X.44</t>
  </si>
  <si>
    <t>WOS:000526965700020</t>
  </si>
  <si>
    <t>Mergalimova, A; Ongar, B; Georgiev, A; Kalieva, K; Abitaeva, R; Bissenbayev, P</t>
  </si>
  <si>
    <t>Mergalimova, Almagul; Ongar, Bulbul; Georgiev, Aleksandar; Kalieva, Kazima; Abitaeva, Rakhimash; Bissenbayev, Parassat</t>
  </si>
  <si>
    <t>Parameters of heat treatment of coal to obtain combustible volatile substances</t>
  </si>
  <si>
    <t>ENERGY</t>
  </si>
  <si>
    <t>The article discusses the theoretical and practical foundations of the study of the possibility of obtaining volatile combustible substances released during special heat treatment of coal, with the aim of replacing ignition fuel oil at thermal power plants. The results of an experimental study of the coals of the Saryadyr field of three Kazakhstan deposits with the aim of obtaining volatile combustible substances, as well as the possibility of using these combustible substances as starting fuel, are presented. The results of calculating the heat of combustion of the gas obtained from the presented coal samples at different heating temperatures showed that with an increase in the heating temperature, the heat of combustion of combustible gases obtained from coal samples also increases. For all the coal samples under consideration, the maximum value of the heat of combustion is traced at a heating temperature of 600 degrees C. The greatest value is observed for the coal of the Shubarkul deposit -22.1 MJ/m(3), and the minimum value for the brown coal of the Saryadyr deposit is 13.5 MJ/m(3). According to the results of experimental studies, we can conclude that of the three presented coals for producing combustible gas, the most suitable are the coals of the Shubarkul and Maikuben deposits. For use in the boiler unit as a starting fuel, it is sufficient to heat coal to temperatures of 350-450 degrees C. (C) 2021 Elsevier Ltd. All rights reserved.</t>
  </si>
  <si>
    <t>Ongar, Bulbul/ABC-3460-2021; Mergalimova, Almagul/AAG-2522-2021; Kalieva, Kazima/ABC-5657-2021</t>
  </si>
  <si>
    <t>Ongar, Bulbul/0000-0002-0640-6840; Mergalimova, Almagul/0000-0002-5990-8182; Abitayeva, Rakhimash/0000-0002-0431-9559; Iliev, Iliya/0000-0003-4443-5113; Kaliyeva, Kazima/0000-0002-2989-0196; Ongar, Bulbul/0000-0002-8333-8343</t>
  </si>
  <si>
    <t>0360-5442</t>
  </si>
  <si>
    <t>10.1016/j.energy.2021.120088</t>
  </si>
  <si>
    <t>WOS:000640521200010</t>
  </si>
  <si>
    <t>Voitko, VV; Bevz, SV; Burbelo, SM; Stavytskyi, PV; Pinaiev, B; Omiotek, Z; Baitussupov, D; Bazarbayeva, A</t>
  </si>
  <si>
    <t>Voitko, Viktoriia V.; Bevz, Svitlana V.; Burbelo, Sergii M.; Stavytskyi, Pavlo V.; Pinaiev, Bogdan; Omiotek, Zbigniew; Baitussupov, Doszhon; Bazarbayeva, Aigul</t>
  </si>
  <si>
    <t>Automated system of audio components analysis and synthesis</t>
  </si>
  <si>
    <t>OPTICAL FIBERS AND THEIR APPLICATIONS 2018</t>
  </si>
  <si>
    <t>18th Conference on Optical Fibers and Their Applications</t>
  </si>
  <si>
    <t>The work is aimed to research the process of synthesis and analysis of musical compositions. The main goal is to increase speed and quality of this process. This is done by combining sound analysis algorithms with music synthesis technologies. By this method music taken by the device microphone is processed by the mobile application and then transformed to the note sequence which could be edited by the user.</t>
  </si>
  <si>
    <t>Omiotek, Zbigniew/B-7028-2017; Svitlana, Bevz/B-8959-2014</t>
  </si>
  <si>
    <t>Omiotek, Zbigniew/0000-0002-6614-7799; Svitlana, Bevz/0000-0002-4651-2453; Bevz, Svitlana/0000-0001-5561-9036; Burbelo, Sergii/0000-0002-8554-2292</t>
  </si>
  <si>
    <t>0277-786X</t>
  </si>
  <si>
    <t>10.1117/12.2522313</t>
  </si>
  <si>
    <t>WOS:000468219500030</t>
  </si>
  <si>
    <t>Musayev, J; Zhauyt, A; Buzauova, T; Mamatova, G; Yessenkluova, Z; Abdugaliyeva, G</t>
  </si>
  <si>
    <t>Musayev, Janat; Zhauyt, Algazy; Buzauova, Toty; Mamatova, Gulnar; Yessenkluova, Zhaukhar; Abdugaliyeva, Gulnur</t>
  </si>
  <si>
    <t>The experimental determination of the stress calculation and relative strains in the span elements of railway bridges under the influence of the rolling equipment</t>
  </si>
  <si>
    <t>Some results of measurements of bending deformation concrete span bridge are given. It is shown that for a more detailed estimation of the dynamic answer of the structure and the establishment of the correspondence between the analytical model and behavior of structure, it is necessary to carry out periodic monitoring of tense-strained state of the structure under operating load.</t>
  </si>
  <si>
    <t>Buzauova, Toty/O-4188-2017; Mussaev, Janat/Y-6744-2019; Musayev, Janat/S-4806-2017; Zhauyt, Algazy/AAE-9727-2019; Abdugaliyeva, Gulnur/AAN-2968-2021</t>
  </si>
  <si>
    <t>Buzauova, Toty/0000-0001-7219-6274; Mussaev, Janat/0000-0001-7382-5626; Musayev, Janat/0000-0001-7382-5626; Zhauyt, Algazy/0000-0003-3905-6928; Abdugaliyeva, Gulnur/0000-0003-3469-3901</t>
  </si>
  <si>
    <t>10.21595/jme.2017.19025</t>
  </si>
  <si>
    <t>WOS:000412240300002</t>
  </si>
  <si>
    <t>Oralbekova, A; Amanova, M; Rustambekova, K; Kaskatayev, Z; Kisselyova, O; Nurgaliyeva, R</t>
  </si>
  <si>
    <t>Oralbekova, Ayaulym; Amanova, Marzhana; Rustambekova, Kamila; Kaskatayev, Zhanat; Kisselyova, Olga; Nurgaliyeva, Roza</t>
  </si>
  <si>
    <t>Conceptual Model Creation for Automated Self-training System of Functional Control and Detection of Railway Transport</t>
  </si>
  <si>
    <t>In order to improve the operational reliability and service life of the main systems, components and assemblies (SCA) of railway transport (RT), it is necessary to timely detect (diagnose) their defects, including the use of the methods of intellectual analysis and data processing. One of the promising approaches to the synthesis of the SCA functional control system is the use of intelligent technology (INTECH) methods. This technology is based on maximizing the information capacity of an automated decision support system for detecting faults during its training.</t>
  </si>
  <si>
    <t>Oralbekova, Aaulym/0000-0002-4030-0740</t>
  </si>
  <si>
    <t>10.24425/ijet.2021.137852</t>
  </si>
  <si>
    <t>WOS:000739086800008</t>
  </si>
  <si>
    <t>Koilyshov, UK; Beisenbaeva, KA</t>
  </si>
  <si>
    <t>Koilyshov, U. K.; Beisenbaeva, K. A.</t>
  </si>
  <si>
    <t>A conjugation problem for the heat equation in the field where the boundary moves in linear order</t>
  </si>
  <si>
    <t>BULLETIN OF THE KARAGANDA UNIVERSITY-MATHEMATICS</t>
  </si>
  <si>
    <t>Boundary-value problems for parabolic equations in domains with moving boundaries are fundamentally different from the classical parabolic equations. Due to the dependence of the region size on time, the methods of separation of variables and integral transformations are not applicable to this type of problems in general case, since remaining within the framework of classical methods of mathematical physics, it is not possible to coordinate the solution of the heat conduction equation with the motion of the boundary of the heat transfer region. The solution of this problem has been the subject of research of many domestic and foreign mathematicians [1-8]. A large number of works are devoted to boundary-value problems in non-degenerate domains; they considered the existence of classical solutions by the method of thermal potentials for both the heat conduction equation and for more general parabolic equations. But if the region degenerates at the initial moment of time, then the method of successive approximations for solving integral equations cannot be applied. Since at the degeneration of the domain integral operators become special, that is, when they affect the constant and the upper limit tends to zero, they do not tend to zero. Integral equations of this kind were obtained in [8] in the study of the thermal field of liquid contact bridges and an asymptotic solution was found that can be used to solve practical problems. This paper is devoted to the study of the first boundary value problem for the heat conduction equation with a discontinuous coefficient in the domain that degenerates at the initial moment of time when the boundary moves by linear law. An explicit form of the solution of this problem is obtained, afterwards that can be applied for a numerical approximations.</t>
  </si>
  <si>
    <t>2518-7929</t>
  </si>
  <si>
    <t>WOS:000488857400003</t>
  </si>
  <si>
    <t>Bazarbekova, M; Assipova, Z; Molgazhdarov, A; Yessenov, M</t>
  </si>
  <si>
    <t>Bazarbekova, Madina; Assipova, Zhanna; Molgazhdarov, Amangeldy; Yessenov, Meirzhan</t>
  </si>
  <si>
    <t>Review of transportation modes in Kazakhstan region, Central Asia</t>
  </si>
  <si>
    <t>COGENT ENGINEERING</t>
  </si>
  <si>
    <t>After the dissolution of the Soviet Union, the former Soviet countries emerged and became independent and began the transition from centrallyplanned economy to a market economy. This paper presents a case study of Kazakhstan. This paper aims to review of the transport sector in the Kazakhstan aims to assess the current condition and performance of transport systems and to identify key issues and underlying causes. The paper principally covers development of transportation, condition of current situation, including institutional arrangements, legal and regulatory issues, operation of public transport systems, traffic management, and parking, and less extensively hardware aspects, such as construction of road network. Kazakhstan is located in the heart of Eurasia and plays key role in the logistics between Asia and Europe, in so called Modern Silk Road. Statistics, analytical materials and legislative frameworks were translated from the references that are in Kazakh and Russian language into English and it brings value to this manuscript. This paper creates different prospectives for future research of transportation modes and infrastructure in Kazakhstan region and central Asia. The research was undertaken to assist researchers and transportation planners to define and comprehend the basic views of transportation.</t>
  </si>
  <si>
    <t>Assipova, Zhanna/ABF-8258-2021</t>
  </si>
  <si>
    <t>Assipova, Zhanna/0000-0003-1260-4867; Bazarbekova, Madina/0000-0002-2528-5079</t>
  </si>
  <si>
    <t>2331-1916</t>
  </si>
  <si>
    <t>10.1080/23311916.2018.1450799</t>
  </si>
  <si>
    <t>WOS:000429596500001</t>
  </si>
  <si>
    <t>Zharkynbaeva, RS; Abdiraiymova, A; Urazbaeva, AM; Suinova, AT</t>
  </si>
  <si>
    <t>Zharkynbaeva, Roza S.; Abdiraiymova, Ardak; Urazbaeva, Akzhamal M.; Suinova, Ainura T.</t>
  </si>
  <si>
    <t>Influence of the First World War on the Status of Women in the Russian Empire (on the Example of Governor-Generalship of the Steppe and Turkestan Territory)</t>
  </si>
  <si>
    <t>BYLYE GODY</t>
  </si>
  <si>
    <t>At present, the history of women during the First World War is of great interest, when they became an independent and strong part of society under the influence of the impending threat, able to bear all the hardships of wartime on their shoulders. The article discusses the political and social consequences of the First World War, the impact on the status of women in the outskirts of the Russian Empire, in particular, in Governor-generalship of the Steppe and Turkestan territory. The main group of sources includes archival documents of the Central State Archive of the Republic of Kazakhstan (TsGA RK). The object of the study is the features of the socio-economic status of women during the First World War. The subject of research is the socio-political activity and mass protests of women, motives, the results of the speeches, the harsh measures of the authorities against women. Using the materials of the Central State Archive of the Republic of Kazakhstan as an example, the role of such factors as women's performances as economic need, high cost, shortage of essential goods, the important role of rumors, men's participation are shown. The causes, course, specificity, consequences of women's performances, growth of women's consciousness are analyzed.</t>
  </si>
  <si>
    <t>Zharkynbaeva, Roza/N-9018-2017</t>
  </si>
  <si>
    <t>Zharkynbaeva, Roza/0000-0001-8560-1654; Suinova, Ainura/0000-0001-9073-3838; Abdiraiymova, Ardak/0000-0002-7896-418X</t>
  </si>
  <si>
    <t>2073-9745</t>
  </si>
  <si>
    <t>10.13187/bg.2019.2.901</t>
  </si>
  <si>
    <t>WOS:000484840700043</t>
  </si>
  <si>
    <t>Mashekov, SA; Tussupkaliyeva, EA; Aimurzaeva, ZK; Absadykov, BN; Alimbetov, A</t>
  </si>
  <si>
    <t>Mashekov, S. A.; Tussupkaliyeva, E. A.; Aimurzaeva, Zh K.; Absadykov, B. N.; Alimbetov, A.</t>
  </si>
  <si>
    <t>DEVELOPMENT OF RATIONAL TECHNOLOGY OF RODS PRODUCTION ON A RADIAL-SHIFT MILL (RSM)</t>
  </si>
  <si>
    <t>METALURGIJA</t>
  </si>
  <si>
    <t>The radial- shift mill (RSM) of a new design, which makes it possible to obtain high quality rods by the combined rolling-pressing process is proposed in this article. By using the MSC.SuperForge program the quantitative data has been obtained and main regularities of the stress-strain state distribution during rolling in smooth, helical rolls and rolling-pressing of billets on a RSM of a new design were established. Special attention is paid to the influence analysis of rolling in smooth and helical rolls and to the rolling-pressing on the formation of structures in rods from M1 copper alloy. It has been established that processing by the combined process makes it possible to form a fine-grained structure along the cross-section of the bars without disrupting the continuity of the billet material. By using physical modeling the effect of temperature-deformation processing modes on the kinetics of dynamic recrystallization of copper alloy M1 has been studied. The dependence of the size of the recrystallized grain from temperature and degree of deformation has been established.</t>
  </si>
  <si>
    <t>Absadykov, Bakhyt/ABC-9149-2021</t>
  </si>
  <si>
    <t>0543-5846</t>
  </si>
  <si>
    <t>WOS:000591598700015</t>
  </si>
  <si>
    <t>Miymanbaeva, FN; Abdiraiymova, AS; Alpysbayeva, NK; Nuskabay, PN</t>
  </si>
  <si>
    <t>Miymanbaeva, Fyalka N.; Abdiraiymova, Ardak S.; Alpysbayeva, Nurzipa K.; Nuskabay, Perizat N.</t>
  </si>
  <si>
    <t>Russian Resettlement Villages of the Semirechye in late 19th century - early 20th century</t>
  </si>
  <si>
    <t>Peasant colonization of the Semirechye region took place in several stages, connected with the attitude of the government towards the resettlement movement, and also with the level and nature of Russia's economic and political development. The emergence of the Resettlement Department and the activities of the Semirechensk resettlement organization for the preparation of land plots for immigrants are being considered. Expanding the process of immigrant movement, the authors consider the structure of old-timer households, the formation of self-contained farms in the Semirechye. The dynamics of the resettlement movement, the transformation of the plans of the Semirechye regional leadership for providing peasants with land, division of the peasant population into old-timers, towns and villages, having different habitation traditions in the region and, accordingly, a different legal status; the number of Russian villages, the main occupations of peasants, the privileges granted to peasant resettlers, and the social differentiation of the peasantry are indicated. It is pointed out that in the process of adaptation to local geographical and natural conditions, the migrants had their own peculiar features of economic and material life: the basis of the economy was now not only agriculture but also cattle breeding.</t>
  </si>
  <si>
    <t>Abdiraiymova, Ardak/0000-0002-7896-418X</t>
  </si>
  <si>
    <t>10.13187/bg.2019.2.779</t>
  </si>
  <si>
    <t>WOS:000484840700032</t>
  </si>
  <si>
    <t>Kaliyev, YB; Kopenov, BT; Yessengaliyev, MN; Zhussupov, KA; Jakupov, NR; Zhauyt, A</t>
  </si>
  <si>
    <t>Kaliyev, Y. B.; Kopenov, B. T.; Yessengaliyev, M. N.; Zhussupov, K. A.; Jakupov, N. R.; Zhauyt, A.</t>
  </si>
  <si>
    <t>STUDY ON PHYSICAL AND CHEMICAL PROPERTIES OF STEEL 60C2XA ON A RETRACTABLE ROLLER CONVEYOR</t>
  </si>
  <si>
    <t>These days, ensuring the high quality of thin products (0,6 - 2,0 mm) is the most promising direction for the development of hot-rolled strip production. Hot-rolled strips can be used in place of a more expensive cold-rolled strip. The effect of cooling modes on quality of hot-rolled metal was observed heating at different temperature, the degree of deformation was observed after cooling by water-air mixture. It was observed that the micro hardness of the samples decreases and the amount of structurally free ferrite increases by decreasing the cooling time and increasing the temperature.</t>
  </si>
  <si>
    <t>Zhauyt, Algazy/AAE-9727-2019</t>
  </si>
  <si>
    <t>Zhauyt, Algazy/0000-0003-3905-6928</t>
  </si>
  <si>
    <t>WOS:000551861600025</t>
  </si>
  <si>
    <t>Han, X; Akhmet, G; Hu, P; Hou, WB; Baubekov, Y; Akhmetov, M</t>
  </si>
  <si>
    <t>Han, Xiao; Akhmet, Ganiy; Hu, Ping; Hou, Wenbin; Baubekov, Yermek; Akhmetov, Mazhit</t>
  </si>
  <si>
    <t>Numerical prediction on the mechanical degradation of adhesively bonded corrugated sandwich beam after hygrothermal ageing</t>
  </si>
  <si>
    <t>COMPOSITE STRUCTURES</t>
  </si>
  <si>
    <t>In this study, the adhesively bonded corrugated sandwich beams immersed in deionised water and 5 wt% NaCl solution were experimentally aged and numerically simulated under temperature of 50 degrees C. Three-point bending tests were conducted on the unaged and aged adhesively bonded sandwich beams under elevated temperature, to reveal the degradation in structural load bearing capacity. It was found that the strengths of aged adhesive corrugated sandwich beams were reduced due to the existence of water ingress. Higher moisture concentration level in the adhesive layer was achieved in salt water immersed specimen, leading to greater degradation in mechanical properties, e.g. peak load and energy absorption. A two-step modelling technique was proposed to simulate the moisture diffusion and three-point bending processes with two separate FE models, respectively, which were connected through user subroutine development. The damage propagation in the adhesive layer of aged sandwich beams was modelled with degraded Cohesive Zone Model. The mechanical degradation of bonded corrugated sandwich beam subjected to hygrothermal ageing was successfully modelled, and the numerical prediction on structural strength degradation showed good agreement with the experimental results.</t>
  </si>
  <si>
    <t>Akhmet, Ganiy/AAH-6913-2020</t>
  </si>
  <si>
    <t>Han, Xiao/0000-0002-2595-0067</t>
  </si>
  <si>
    <t>0263-8223</t>
  </si>
  <si>
    <t>10.1016/j.compstruct.2020.112131</t>
  </si>
  <si>
    <t>WOS:000522793200037</t>
  </si>
  <si>
    <t>Panas, P; Skorupski, K; Luganskaya, S; Mussabekov, K</t>
  </si>
  <si>
    <t>Panas, Patryk; Skorupski, Krzysztof; Luganskaya, Saule; Mussabekov, Kanat</t>
  </si>
  <si>
    <t>DETERMINATION OF THE SPECTRAL CHARACTERISTICS SHIFT IN THE PROCESS OF WRITING FIBER BRAGG GRATINGS</t>
  </si>
  <si>
    <t>The paper presents the results of experiment determining the dependence of shift in spectral characteristics of Bragg gratings as a function of energy supplied to the optical fibre in the process of producing optical fibre periodic structures. The experiment was performed in an excimer laser system for two optical fibres with different photosensitivity.</t>
  </si>
  <si>
    <t>Skorupski, Krzysztof P/T-3970-2018; Panas, Patryk/T-4868-2018</t>
  </si>
  <si>
    <t>Skorupski, Krzysztof P/0000-0002-8966-1512; Panas, Patryk/0000-0003-0740-8976</t>
  </si>
  <si>
    <t>10.1117/12.2522394</t>
  </si>
  <si>
    <t>WOS:000468219500009</t>
  </si>
  <si>
    <t>Lakhno, V; Kartbaev, T; Doszhanova, A; Malikova, F; Alimseitova, Z; Tolybayev, S; Sydybaeva, M</t>
  </si>
  <si>
    <t>Lakhno, Valeriy; Kartbaev, Timur; Doszhanova, Aliya; Malikova, Feruza; Alimseitova, Zhuldyz; Tolybayev, Sharapatdin; Sydybaeva, Madina</t>
  </si>
  <si>
    <t>Algorithm and Improved Methodology for Clustering Data with Self-learning Elements for Intrusion Detection Systems</t>
  </si>
  <si>
    <t>INTELLIGENT SYSTEMS APPLICATIONS IN SOFTWARE ENGINEERING, VOL 1</t>
  </si>
  <si>
    <t>3rd Conference on Computational Methods in Systems and Software (CoMeSySo)</t>
  </si>
  <si>
    <t>The article proposes an algorithm with elements of self-learning for intrusion detection systems, as well as an improved methodology of data clustering recorded by the system, which relate to information security events. The proposed approaches differ from the known ones by the use of an entropy approach, which makes it possible to present data as homogeneous groups, and each such group (or cluster) can correspond to predetermined parameters. The proposed solutions concern the possibilities of estimating dynamic dependencies between clusters characterizing the analyzed classes of intrusions. During the research it was found that in case of a new sign of information security events, the corresponding scale describing the distances between the clusters also changes. In order to test the performance and adequacy of the proposed solutions there was conducted a computational experiment, the results of which confirmed the sufficient reliability of the results obtained in the work.</t>
  </si>
  <si>
    <t>Tolybayev, Sharapatdin/ABF-9566-2021; Kartbayev, Timur/P-8076-2017; Alimseitova, Zhuldyz/ABH-9022-2020; Lakhno, Valerii/H-7021-2016</t>
  </si>
  <si>
    <t>Tolybayev, Sharapatdin/0000-0003-2960-9349; Kartbayev, Timur/0000-0003-1711-8251; Alimseitova, Zhuldyz/0000-0002-1907-8997; Lakhno, Valerii/0000-0001-9695-4543</t>
  </si>
  <si>
    <t>2194-5357</t>
  </si>
  <si>
    <t>10.1007/978-3-030-30329-7_16</t>
  </si>
  <si>
    <t>WOS:000564759600016</t>
  </si>
  <si>
    <t>Zhanguzhinova, M; Magauova, A; Sydykova, R; Satova, A; Ashekeyeva, K; Bekzhanova, S</t>
  </si>
  <si>
    <t>Zhanguzhinova, Meruyert; Magauova, Akmaral; Sydykova, Roza; Satova, Akmaral; Ashekeyeva, Kuralay; Bekzhanova, Saule</t>
  </si>
  <si>
    <t>DEVELOPMENT OF THE NATIONAL EDUCATION SYSTEM OF REPUBLIC OF KAZAKHSTAN IN CONDITIONS OF GLOBALIZATION</t>
  </si>
  <si>
    <t>INTED2016: 10TH INTERNATIONAL TECHNOLOGY, EDUCATION AND DEVELOPMENT CONFERENCE</t>
  </si>
  <si>
    <t>10th International Technology, Education and Development Conference (INTED)</t>
  </si>
  <si>
    <t>This article reveals the essence of modern paradigms of education focused on personal approach of teaching and education of the younger generation. Justified by the need to change the goals of the education system, its contents and organization. The authors have disclosed the main directions of the state educational policy in the Republic of Kazakhstan to reform the education system to meet new requirements of modern educational paradigms and entry into a single global educational and information space.</t>
  </si>
  <si>
    <t>Zhanguzhinova, Meruyert/AAS-6428-2020; Bekzhanova, Saule/GYR-3117-2022; Zhanguzhinova, Meruyert Yerkenovna/AAM-1539-2021</t>
  </si>
  <si>
    <t>Zhanguzhinova, Meruyert Yerkenovna/0000-0002-9124-4099</t>
  </si>
  <si>
    <t>2340-1079</t>
  </si>
  <si>
    <t>WOS:000402738406137</t>
  </si>
  <si>
    <t>Musayev, JS; Chigambaev, TO; Kaliyev, YB; Kopenov, BT; Turkebayev, MZ; Nartov, MA; Zhauyt, A</t>
  </si>
  <si>
    <t>Musayev, J. S.; Chigambaev, T. O.; Kaliyev, Y. B.; Kopenov, B. T.; Turkebayev, M. Zh.; Nartov, M. A.; Zhauyt, A.</t>
  </si>
  <si>
    <t>STUDY ON STRESS-STRAIN STATE AND DEFORMATIONS OCCURRING IN EXISTING ROLLER TABLES</t>
  </si>
  <si>
    <t>The design of a new diverting roller table is presented, containing continuous series of sections with diverting rollers. Using the program product of finite element analysis of Autodesk Inventor, the stress-strain state rollers of the new outrigger roller table is calculated. It is proved that the maximum concentrations of stresses and deformations are observed in barrels and necks of rollers a new outrigger roller table. At the same time, the value of these indices is much smaller in comparison with the values of stresses and deformations occurring in existing roller tables.</t>
  </si>
  <si>
    <t>Mussaev, Janat/Y-6744-2019; Zhauyt, Algazy/AAE-9727-2019</t>
  </si>
  <si>
    <t>Mussaev, Janat/0000-0001-7382-5626; Zhauyt, Algazy/0000-0003-3905-6928; Nartov, Mikhail/0000-0002-4364-1196</t>
  </si>
  <si>
    <t>WOS:000551861600014</t>
  </si>
  <si>
    <t>Musayev, J; Yelzhanov, Y; Aliyarova, M; Yelemanova, A; Zhauyt, A</t>
  </si>
  <si>
    <t>Musayev, Janat; Yelzhanov, Yerbol; Aliyarova, Madina; Yelemanova, Aliya; Zhauyt, Algazy</t>
  </si>
  <si>
    <t>SHOCK-IMPULSE DIAGNOSIS OF RAILWAY</t>
  </si>
  <si>
    <t>17TH INTERNATIONAL SCIENTIFIC CONFERENCE: ENGINEERING FOR RURAL DEVELOPMENT</t>
  </si>
  <si>
    <t>17th International Scientific Conference on Engineering for Rural Development</t>
  </si>
  <si>
    <t>The paper suggests application of an experimental method for the assessment of the dynamic effect of a locomotive underframe on the railway track. The assessment is to be based on the spectral analysis of the response of structural elements of the railway track undergoing a shock pulse. Application of digital measuring systems for monitoring of motion of the train is also proposed. Shock absorbers are intended for developing forces providing the elimination or reduction of the amplitude of cars or their parts fluctuations. On the CIS railroads, the wedge-type shock absorber became the most wide-spread in trucks of freight cars. In friction shock absorbers, the friction force arises in vertical and horizontal movements of the absorber wedges rubbing on friction plates fixed on the columns of the truck sidewalls. Given the above, to increase the level of safety of railway operation, it is necessary to apply progressive methods of diagnostics and monitoring aimed at the assessment of the vibration level occurring during operation and of the current status of all elements of the railway track. The need and urgency of implementing innovative systems and means of diagnostics and monitoring of the railway facility are reflected in programs for the development of railway system until 2020 in the Republic of Kazakhstan.</t>
  </si>
  <si>
    <t>Zhauyt, Algazy/AAE-9727-2019; Mussaev, Janat/Y-6744-2019; Musayev, Janat/S-4806-2017</t>
  </si>
  <si>
    <t>Zhauyt, Algazy/0000-0003-3905-6928; Mussaev, Janat/0000-0001-7382-5626; Musayev, Janat/0000-0001-7382-5626; El'zanov, Erbol/0000-0001-9138-7033; Zhauyt, Algazy/0000-0003-0836-088X</t>
  </si>
  <si>
    <t>1691-3043</t>
  </si>
  <si>
    <t>10.22616/ERDev2018.17.N551</t>
  </si>
  <si>
    <t>WOS:000805412200246</t>
  </si>
  <si>
    <t>Orazaliyeva, S; Wojcik, W; Yakubova, M; Ongar, B</t>
  </si>
  <si>
    <t>Orazaliyeva, Sandugash; Wojcik, Waldemar; Yakubova, Muborak; Ongar, Bulbul</t>
  </si>
  <si>
    <t>MEASUREMENT OF THE VEER AND ROTATION OF AN OPTICAL FIBRE USING A BRAGG GRATING</t>
  </si>
  <si>
    <t>There is presented a method for measuring the angle of rotation and twisting using a periodic incline of tilted fibre Bragg grating (TFBG) with an inclination angle of 6 degrees recorded in a single-mode optical fibre. It was shown that when the sensor rotates through 180 degrees, the transmittance changes from 0.5 to 0.84 at a wavelength of 1541.2 nm. As a result of measurements, it was found that the highest sensitivity can be obtained for angles from 30 to 70 degrees concerning the necessary orientation. A change in the transmission spectrum occurs for cladding modes that change their intensity with a difference in the polarization of light propagation through the grating. The same design can be used to measure the angle of rotation. The possibility of obtaining a TFBG rotary device at an edge of 200 degrees with a length of more than 10 mm has been proved. It allows controlling both the angle of rotation and the twisting of the optical fibre using the manufactured TFBG.</t>
  </si>
  <si>
    <t>Ongar, Bulbul/ABC-3460-2021; Orazalieva, Sandugash/ABF-3013-2020; Wojcik, Waldemar/F-2330-2010</t>
  </si>
  <si>
    <t>Ongar, Bulbul/0000-0002-0640-6840; Iliev, Iliya/0000-0003-4443-5113; Wojcik, Waldemar/0000-0002-0843-8053; Ongar, Bulbul/0000-0002-8333-8343; Orazaliyeva, Sandugash/0000-0002-2838-1867</t>
  </si>
  <si>
    <t>10.32014/2019.2518-170X.170</t>
  </si>
  <si>
    <t>WOS:000504063900021</t>
  </si>
  <si>
    <t>Studenyak, I; Nahusko, O; Izai, V; Kranjcec, M; Kus, P; Mikula, M; Mussabekov, K; Kociubinski, A</t>
  </si>
  <si>
    <t>Studenyak, Ihor; Nahusko, Olexander; Izai, Vitalii; Kranjcec, Mladen; Kus, Peter; Mikula, Marian; Mussabekov, Kanat; Kociubinski, Andrzej</t>
  </si>
  <si>
    <t>Optical Studies of Nanocrystalline and Amorphous TiO2 Thin Films Deposited by HiTUS Technique</t>
  </si>
  <si>
    <t>PHOTONICS APPLICATIONS IN ASTRONOMY, COMMUNICATIONS, INDUSTRY, AND HIGH-ENERGY PHYSICS EXPERIMENTS 2018</t>
  </si>
  <si>
    <t>SPIE-IEEE-PSP WILGA on Photonics Applications in Astronomy, Communications, Industry, and High-Energy Physics Experiments</t>
  </si>
  <si>
    <t>TiO2 thin films were deposited on glass substrates by HiTUS (high target utilization sputtering) technique. Structural studies of TiO2 thin films of different thickness were performed by X-ray diffraction. Refractive index and extinction coefficient were measured by spectroscopic ellipsometer. Transmission spectra of TiO2 thin films were investigated in the temperature interval 77-300 K. The temperature behaviour of Urbach absorption edge for TiO2 thin film was studied. The effect of temperature on the optical parameters and order-disorder processes in TiO2 thin films was analysed.</t>
  </si>
  <si>
    <t>Studenyak, Ihor/ABF-5979-2021; Kociubiński, Andrzej/B-3540-2013; Mikula, Marian/E-1111-2019</t>
  </si>
  <si>
    <t>Kociubiński, Andrzej/0000-0002-0377-8243; Izai, Vitalii/0000-0001-7512-3388</t>
  </si>
  <si>
    <t>10.1117/12.2501508</t>
  </si>
  <si>
    <t>WOS:000450820000176</t>
  </si>
  <si>
    <t>Azilkiyasheva, MM; Shayakhmetov, SB; Bakyt, GB; Kopenov, BT; Smailova, GA; Baubekov, YY; Zhauyt, A</t>
  </si>
  <si>
    <t>Azilkiyasheva, M. M.; Shayakhmetov, S. B.; Bakyt, G. B.; Kopenov, B. T.; Smailova, G. A.; Baubekov, Y. Y.; Zhauyt, A.</t>
  </si>
  <si>
    <t>DEVELOPMENT OF A METHOD FOR CALCULATING THE DEGREE OF USE OF THE PLASTICITY RESOURCE (DUPR) WHEN ROLLING ON A NEW CONTINUOUS MILL</t>
  </si>
  <si>
    <t>A new design of a continuous mill is proposed in the article. A method has been developed for calculating the degree of use of the plasticity resource when rolling thin slabs on a new continuous mill using the data obtained in the MSC Super Forge environment. To determine the stress-strain state, it used measurement data in 5 stands. When rolling in the proposed mill steel D16 there is no violation of the continuity of the strip material. This is proved by calculation in the MSC Super Forge environment using the distribution of DUPR over the cross section of strips when rolling in a mill of a new design.</t>
  </si>
  <si>
    <t>Zhauyt, Algazy/AAE-9727-2019; Bakyt, Gabit B/Y-5559-2018</t>
  </si>
  <si>
    <t>Zhauyt, Algazy/0000-0003-3905-6928; smailova, gulbarshyn/0000-0003-2293-6232</t>
  </si>
  <si>
    <t>WOS:000642327500050</t>
  </si>
  <si>
    <t>Sabraliev, N; Abzhapbarova, A; Nugymanova, G; Taran, I; Zhanbirov, Z</t>
  </si>
  <si>
    <t>Sabraliev, N.; Abzhapbarova, A.; Nugymanova, G.; Taran, I; Zhanbirov, Zh</t>
  </si>
  <si>
    <t>MODERN ASPECTS OF MODELING OF TRANSPORT ROUTES IN KAZAKHSTAN</t>
  </si>
  <si>
    <t>Within the last decade Kazakhstan became the active participant of world integration processes. Important element of economic integration is the qualitative transport infrastructure providing internal and transit transportation of goods and passengers with the high level of field service. Along with activization of interregional and international trade so significant increase in automobile transportations is in many respects caused by rough processes of automobilization. As in development of market infrastructure, expansion of insider and foreign trade an important role is played by the motor transport. At the moment in Kazakhstan realization of the Third modernization-creation of new model of economic growth which will provide global competitiveness of the country is carried out. One of the main tasks put by the President of Kazakhstan is the maximum use of transport and transit capacity of the country. Kazakhstan is a country having high transit potential, which is located on a joint of Europe and Asia. The neighbourhood with the states having huge sales markets and productions does development of the domestic transport system perspective and necessary. Transferring to work on a system exactly on time will require more deep analysis of the rolling stock on the route, the adjustment of the existing accounting standards and the existing excessive downtime, which will improve the accuracy and reality of targets, and eventually it will lead to an increase in reliability of logistics goals. In a market system an important requirement of the consumer of transport service is timely and qualitative delivery of cargo. Insufficient development of advanced logistics freight transport technology systems leads to an increase in transport costs, therefore, the loss of the market.</t>
  </si>
  <si>
    <t>10.32014/2019.2518-170X.39</t>
  </si>
  <si>
    <t>WOS:000465349100008</t>
  </si>
  <si>
    <t>Gradz, Z; Mussabekova, A</t>
  </si>
  <si>
    <t>Gradz, Zaklin; Mussabekova, Assel</t>
  </si>
  <si>
    <t>Selected applications of Fourier transform in the diagnostics of the pulverized coal combustion process</t>
  </si>
  <si>
    <t>The article presents issues related to the diagnosis of the combustion process in industrial conditions. In order to ensure the efficiency of this process, it should take place under optimal conditions together with the limitation of the amount of pollutants emitted to the atmosphere. The Fourier transform was used to analyze the data from the combustion process that takes place under industrial conditions.</t>
  </si>
  <si>
    <t>Gradz, Zaklin/0000-0003-1902-4953</t>
  </si>
  <si>
    <t>10.1117/12.2501717</t>
  </si>
  <si>
    <t>WOS:000450820000051</t>
  </si>
  <si>
    <t>Smolarz, A; Lytvynenko, V; Wojcik, W; Didyk, O; Mussabekova, A</t>
  </si>
  <si>
    <t>Smolarz, Andrzej; Lytvynenko, Volodymyr; Wojcik, Waldemar; Didyk, Oleksiy; Mussabekova, Assel</t>
  </si>
  <si>
    <t>Multifractal spectra classification of flame luminosity waveforms</t>
  </si>
  <si>
    <t>The article presents the results of multifractal and statistical analysis changes in the characteristics of the multifractal spectra of a burner flame luminosity waveforms in industrial boilers at different loads and air supply levels to obtain a characteristic space for solving classification problems.</t>
  </si>
  <si>
    <t>Lytvynenko, Volodymyr/AAB-1234-2019; Smolarz, Andrzej/A-5491-2013; Smolarz, Andrzej/AAR-6476-2021; Lytvynenko, Volodymyr/AAN-9568-2020</t>
  </si>
  <si>
    <t>Lytvynenko, Volodymyr/0000-0002-1536-5542; Smolarz, Andrzej/0000-0002-6473-9627; Smolarz, Andrzej/0000-0002-6473-9627; Didyk, Oleksii/0000-0003-1458-3350</t>
  </si>
  <si>
    <t>10.1117/12.2501642</t>
  </si>
  <si>
    <t>WOS:000450820000039</t>
  </si>
  <si>
    <t>Dauylbayev, MK; Uaissov, B</t>
  </si>
  <si>
    <t>Dauylbayev, M. K.; Uaissov, B.</t>
  </si>
  <si>
    <t>Integral boundary-value problem with initial jumps for a singularly perturbed system of integrodifferential equations</t>
  </si>
  <si>
    <t>CHAOS SOLITONS &amp; FRACTALS</t>
  </si>
  <si>
    <t>In this work, we study an integral boundary-value problem for a singularly perturbed linear system of integrodifferential equations, which has the phenomena of initial jumps. An analytical formula and asymptotic estimations of the solution and its derivatives are obtained. It is established that the solution of the boundary-value problem at the left point of the segment has the phenomenon of an initial jump of the zero order. The convergence of a singularly perturbed integral boundary-value problem to the solution of a modified degenerate problem containing the initial jumps of the solution and integral terms is proved. (C) 2020 Elsevier Ltd. All rights reserved.</t>
  </si>
  <si>
    <t>Dauylbayev, Muratkhan/0000-0002-4179-0374</t>
  </si>
  <si>
    <t>0960-0779</t>
  </si>
  <si>
    <t>10.1016/j.chaos.2020.110328</t>
  </si>
  <si>
    <t>WOS:000597223300009</t>
  </si>
  <si>
    <t>Kolobrodov, VH; Tymchyk, GS; Kolobrodov, MS; Pinchuk, BY; Omiotek, Z; Jarykbassov, D; Mekebayev, N</t>
  </si>
  <si>
    <t>Kolobrodov, Valentin H.; Tymchyk, Grygorij S.; Kolobrodov, Mykyta S.; Pinchuk, Bogdan Y.; Omiotek, Zbigniew; Jarykbassov, Daniyar; Mekebayev, Nurbapa</t>
  </si>
  <si>
    <t>Influence of the aberrations of Fourier-lens on the resolution of the digital optical processor</t>
  </si>
  <si>
    <t>In this article, we research the physic and mathematical model of a digital coherent optical spectrum analyzer, which made it possible to obtain an analytical expression for calculating the spatial spectral resolution of the spectrum analyzer depending on the parameters of the spatial light modulator, the Fourier lens, and the matrix detector. To determine the spatial resolution of the aberrational Fourier lens, it is proposed to use a criterion similar to the Rayleigh criterion. Obtained the formula for determining the dependence of the spectral resolution of the processor on the aberration parameter of the Fourier lens, the research of which showed that for small pixel sizes of the detectors the resolution is determined by the size of the modulator matrix, and for large pixels by the pixel size.</t>
  </si>
  <si>
    <t>Mekebayev, Nurbapa/AAF-5337-2021; Kolobrodov, Valentin/ABD-3818-2020; Omiotek, Zbigniew/B-7028-2017</t>
  </si>
  <si>
    <t>Omiotek, Zbigniew/0000-0002-6614-7799; Pavlov, Sergii/0000-0002-0051-5560; Mekebayev, Nurbapa/0000-0002-9117-4369</t>
  </si>
  <si>
    <t>10.1117/12.2522310</t>
  </si>
  <si>
    <t>WOS:000468219500029</t>
  </si>
  <si>
    <t>Aitzhanov, NM; Ongar, B; Bissenbaeyev, PA; Baitenov, ES; Zhanibekuly, A</t>
  </si>
  <si>
    <t>Aitzhanov, N. M.; Ongar, B.; Bissenbaeyev, P. A.; Baitenov, E. S.; Zhanibekuly, A.</t>
  </si>
  <si>
    <t>ASSESSMENT OF ENERGY EFFICIENCY AND POSSIBILITY OF USE IN THE NETWORKS OF INDUSTRIAL ENTERPRISES VOLTAGE STABILIZER WITH ENERGY SAVING FUNCTION</t>
  </si>
  <si>
    <t>NEWS OF THE NATIONAL ACADEMY OF SCIENCES OF THE REPUBLIC OF KAZAKHSTAN-SERIES PHYSICO-MATHEMATICAL</t>
  </si>
  <si>
    <t>The energy-saving voltage stabilizer belongs to the field of electrical engineering and can be used to supply power to electrical equipment, drives, motors, lighting networks, power supplies for communication systems, automation and telematics in order to optimize the operation of electrical equipment and energy saving. Reducing power consumption can be achieved by eliminating the consumption of the load unnecessary for normal operation of energy, and by reducing the amount of current and energy losses in the supply network. In addition, the service life of lighting and household electrical appliances will increase, which will operate at normal and not increased voltage. When the voltage decreases and the load consumes the same power, the current in the network increases in proportion to the decrease in voltage, which will cause overheating of the network elements to the place where the stabilizer is installed, the operation of automatic devices, fuses and other protection elements, i.e. interruption in power supply to consumers. Any stabilizer is not a source of energy, and its use with a significant decrease in the voltage in the network (power shortage) does not give the desired result. ECE of such stabilizers is 95-97%, that is, up to 5% of energy is lost in the regulating device, which limits their use in order to save energy, as well as increase the weight, dimensions and cost. The proposed device is based on the use as a regulating body of a low-power transformer operating in the autotransformer mode with a transformation ratio close to 1. By switching the high-voltage winding of the transformer under load without breaking the circuit, 3 operating modes of the device are obtained. Control devices are used: to reduce electricity consumption by up to 20% in residential and public buildings, shops, outdoor lighting networks; to ensure the normal operation of numerically controlled machines, technological lines, etc. It has no analogs in terms of simplicity of the scheme, payback (about two years), and reliability of operation. It will reduce the unnecessary energy consumption allowed worldwide by at least 10% and network losses by up to 40%. Thus, an increase in the rated voltage reduces power and electricity losses, reduces operating costs, reduces the cross-section of wires and metal structures, increases the maximum network capacity, contributes to the further development of the network, but increases capital investments in network construction. The increase in electricity and power consumption leads to high operating costs as well as low bandwidth. In this regard, when designing it, it is important to choose the correct rated voltage. The nominal voltage for economic purposes depends on a number of factors: load capacity, distance from power sources, their relative position, the chosen configuration of the power grid, methods of voltage regulation. The selection of the cross-section of wires and cables for the permissible heating conditions is a very important task for the reliable operation of electrical networks. Calculation results of modeling industrial electrical networks and energy saving.</t>
  </si>
  <si>
    <t>Ongar, Bulbul/ABC-3460-2021</t>
  </si>
  <si>
    <t>Ongar, Bulbul/0000-0002-0640-6840; Ongar, Bulbul/0000-0002-8333-8343</t>
  </si>
  <si>
    <t>1991-346X</t>
  </si>
  <si>
    <t>10.32014/2020.2518-1726.100</t>
  </si>
  <si>
    <t>WOS:000604224800010</t>
  </si>
  <si>
    <t>Bulatov, NK; Toilybayev, AE; Suleyeva, NZ; Sarzhanov, DK</t>
  </si>
  <si>
    <t>Bulatov, Nurzhan K.; Toilybayev, Assylbek E.; Suleyeva, Nurgul Z.; Sarzhanov, Dauren K.</t>
  </si>
  <si>
    <t>Development of the model (algorithm) of the efficient transportation logistics with the purpose of collection and transportation of the solid municipal waste to the places of their recycling</t>
  </si>
  <si>
    <t>ENVIRONMENT DEVELOPMENT AND SUSTAINABILITY</t>
  </si>
  <si>
    <t>As of today, problem of the solid municipal waste (hereinafter to be referred to as the SMW) is the topical problem for any country of the world. Volumes of the accumulated waste increase from year to year, while problem of their utilisation requires taking decisive actions today already. Overfilling of trash containers, delayed removal of domestic waste, and the absence of possibility to sort solid municipal waste are often observed in various inhabited localities. These facts cause disruption of the aesthetical and ecological components of the living environment of population. The above-listed factors are consequences of the improper and inefficient logistic system of handling of the solid municipal waste both within an inhabited locality and within the entire country. Therefore, there exists necessity in development of the efficient transport logistic system of handling of the solid municipal waste. Goal of this article is to develop the efficient logistic system of handling of the solid municipal waste through development of the relevant models and algorithms of transportation of waste from the places of their generation to the places of their utilisation and recycling. Results of the performed investigation are as follows: main directions, strategies, and mechanisms have been analysed in order to ensure solving the problems, which are connected with the solid municipal waste, with the waste transportation and utilisation; model of the logistic system for the waste handling was developed in general form; comprehensive model of the processes for development of the efficient logistic system for collection and transportation of waste to the places of its utilisation and recycling was formulated; mathematical description of this model with the help of the theory of sets was made; algorithm for selection of the optimal carrier of the solid municipal waste on the basis of the multi-criteria analysis and expert appraisal was developed. Practical significance of results of this investigation is in the developed algorithm, which ensures selection of the optimal carrier of the SMW. In accordance with this algorithm, any local authority of a city or any inhabited locality has possibility to analyse the existing SMW carriers and select the best organisation, which proposes the required package of the relevant infrastructure and the required services.</t>
  </si>
  <si>
    <t>Bulatov, Nurzhan/G-9591-2016; Dauren, Sarzhanov/P-7057-2014</t>
  </si>
  <si>
    <t>Bulatov, Nurzhan/0000-0002-3721-2280; Dauren, Sarzhanov/0000-0002-7250-1029</t>
  </si>
  <si>
    <t>1387-585X</t>
  </si>
  <si>
    <t>10.1007/s10668-020-00661-w</t>
  </si>
  <si>
    <t>WOS:000562567000001</t>
  </si>
  <si>
    <t>Tursyn, G; Aktolkyn, K; Gulmira, S; Dinara, Z; Amanbaevna, ZZ</t>
  </si>
  <si>
    <t>Tursyn, Gabitov; Aktolkyn, Kulsariyeva; Gulmira, Sultanbayeva; Dinara, Zhanabaeva; Amanbaevna, Zhumashova Zhuldyz</t>
  </si>
  <si>
    <t>National Culture: Tradition and Innovation (On the Basis of Semiotic Analysis of Kazakhstan's Capital)</t>
  </si>
  <si>
    <t>WORLD CONGRESS ON ADMINISTRATIVE AND POLITICAL SCIENCES</t>
  </si>
  <si>
    <t>1st World Congress on Administrative and Political Sciences (ADPOL)</t>
  </si>
  <si>
    <t>The concept of tradition and innovation in the national culture has become one of the main issues in modern philosophy. The concept of tradition and innovation are correlated with different layers of human culture and human history. Interaction in the culture of the people of old and new, and borrowed by a number of ways: simple penetration of the elements of one culture to another, the synthesis and use of borrowings in accordance with traditional norms and customs. We also consider the traditional culture of the Kazakh people, which is characterized by a high continuity in the moral education of the younger generation, the spiritual perfection of the individual. In concluding part of the article there are given practical ways of solution of the problem. These solutions are taken from construction of new capital of Kazakhstan Astana. Astana is constructed in complex with traditional and innovative values. If to analyze architectural features of Astana's buildings semiotically, there can be revealed deep national traditional myths on them. We think that promotion of national values in the example of Astana can have significant impact on advance of traditional values both in traditional and innovative way. (C) 2013 The Authors. Published by Elsevier Ltd.</t>
  </si>
  <si>
    <t>Gulmira, Sultanbayeva/ABC-9708-2021</t>
  </si>
  <si>
    <t>10.1016/j.sbspro.2013.06.383</t>
  </si>
  <si>
    <t>WOS:000323738200005</t>
  </si>
  <si>
    <t>Osadchuk, AV; Osadchuk, IA; Smolarz, A; Kussambayeva, N</t>
  </si>
  <si>
    <t>Osadchuk, Alexander V.; Osadchuk, Iaroslav A.; Smolarz, Andrzej; Kussambayeva, Nazym</t>
  </si>
  <si>
    <t>Pressure transducer of the on the basis of reactive properties of transistor structure with negative resistance</t>
  </si>
  <si>
    <t>OPTICAL FIBERS AND THEIR APPLICATIONS 2015</t>
  </si>
  <si>
    <t>16th Conference on Optical Fibers and their Applications</t>
  </si>
  <si>
    <t>The opportunity of direct transformation of pressure in frequency is shown on the basis of the hybrid integrated circuit consisting of the two-collector pressure sensitive transistor and the field two-gate transistor with an active inductive element on the basis of the bipolar transistor with a phase-shifting RC chain. Analytical dependencies of transformation function and the equation of sensitivity are received. Theoretical and experimental research have shown, that sensitivity of the transducer makes 1,55-1,10kHz/kPa.</t>
  </si>
  <si>
    <t>Vladimirovich, Osadchuk Alexander/K-4426-2016; Smolarz, Andrzej/AAR-6476-2021; Smolarz, Andrzej/A-5491-2013; LUT, IETI/A-5742-2013</t>
  </si>
  <si>
    <t>Vladimirovich, Osadchuk Alexander/0000-0001-6662-9141; Smolarz, Andrzej/0000-0002-6473-9627; Smolarz, Andrzej/0000-0002-6473-9627; Osadchuk, Jaroslav/0000-0002-5472-0797; Osadchuk, Vladimir/0000-0002-3142-3642</t>
  </si>
  <si>
    <t>10.1117/12.2229211</t>
  </si>
  <si>
    <t>WOS:000367313300047</t>
  </si>
  <si>
    <t>Ilyassova, KM; Bagdatova, SA; Akanov, KG; Abzhapparova, BZ; Shamshieyeva, GS</t>
  </si>
  <si>
    <t>Ilyassova, Kulpash M.; Bagdatova, Saule A.; Akanov, Kuanysh G.; Abzhapparova, Bibikhadisha Zh; Shamshieyeva, Gaukhar S.</t>
  </si>
  <si>
    <t>THE ESTABLISHMENT OF ASTANA CITY - THE CAPITAL OF CONTEMPORARY KAZAKHSTAN</t>
  </si>
  <si>
    <t>VESTNIK TOMSKOGO GOSUDARSTVENNOGO UNIVERSITETA ISTORIYA-TOMSK STATE UNIVERSITY JOURNAL OF HISTORY</t>
  </si>
  <si>
    <t>The last decade of the XX century in history of Kazakhstan was marked by the establishment of state building of new style - the Republic of Kazakhstan. The main symbol of achievements of independent Kazakhstan became a new capital - Astana. The President of the Republic of Kazakhstan N.A. Nazarbayev, the initiator of the capital transfer process, characterized the process of creation of Astana city - as a creation of new text of national history. So, a new vector of actual historical researches for professional Kazakhstan's scientist-historians was determined. In the framework of this publication the following task was set - to systematically summarize and analyze the key stages of modern history of Kazakhstan's capital. In this context, the idea of transferring and building a new capital proposed by the Head of State, the main stages of its implementation in practice require the comprehensive and complex research. At the same time, the history of new capital construction, not only becomes an object of the special research, but demands a detailed study. The relevance of the research is associated with the authors' attempt to make a contribution in the study of the world experience in the transfer of capitals. The leading approach of scientific research is the principle of historicism, which allowed the authors to demonstrate the historical continuity of events and find out the keys stages of Kazakhstan's capitals evolution. The study of dynamics of historical development took place in the context of implementation of scientific direction about migration of capitals in the XX century. The actual issues of transfer and building of the new Kazakhstan's capital are considered through the prism of a continuous historical process. As the result of comparative historical analysis it was concluded, that transfers of capitals was an important part of state building, both in the Soviet period and in the context of the globalization of the modern Kazakhstan's history. The consistency and sequence of the process of transfer and construction of the capital city is manifested in overcoming difficulties, arising in the course of its implementation. The complexities of the process of creation of capital infrastructure were shownon the basis of introduction of new archival documents into the scientific circulation. Analysis and systematization of the used data made it possible to identify key stages in the history of Astana city establishment, as the capital of Kazakhstan. The scientific novelty of the publication is connected with the conceptualization of the cardinal changes that took place in the new capital throughout the construction period. The visible social effect of the research work was the filling of the gaps and unknown pages in the history of the creation of Astana, as an integral part of modern history of Kazakhstan.</t>
  </si>
  <si>
    <t>1998-8613</t>
  </si>
  <si>
    <t>10.17223/19988613/62/11</t>
  </si>
  <si>
    <t>WOS:000510467300011</t>
  </si>
  <si>
    <t>Wojcik, W; Orunbekov, MB; Toygozhinova, AZ; Seitbekova, AM</t>
  </si>
  <si>
    <t>Wojcik, Waldemar; Orunbekov, Maxat B.; Toygozhinova, Aynur Zh; Seitbekova, Ainagul M.</t>
  </si>
  <si>
    <t>Difficulties in TETRA operation with moving block in Kazakhstan</t>
  </si>
  <si>
    <t>PRZEGLAD ELEKTROTECHNICZNY</t>
  </si>
  <si>
    <t>The importance of the research described in this article arises from the problem of adapting the digital TETRA radio standard as an information exchange channel between track-side and on-board SIRDP-E (block system). The aim was to define the characteristics of the use of base stations and radio modem modules from different manufacturers. Of the proposed applications for digital radio equipment, the best result was achieved for the equipment of the manufacturer Hytera Communications Corporation Limited as a base station and radio modem modules. The research showed the effectiveness of the proposed method of determining qualitative combinations of TETRA standard digital radio communication equipment in SIRDP-E system. The article may be useful for other manufacturers of digital radio communication equipment for railway signalling devices and railway operators in post-Soviet countries.</t>
  </si>
  <si>
    <t>Seitbekova, Ainagul/ABA-4943-2020; Orunbekov, Maxat/ABA-8138-2021; Toigozhinova, Ainur/ABC-6021-2020</t>
  </si>
  <si>
    <t>Seitbekova, Ainagul'/0000-0002-2357-5937; Orunbekov, Maxat/0000-0002-0220-4053</t>
  </si>
  <si>
    <t>0033-2097</t>
  </si>
  <si>
    <t>10.15199/48.2020.09.27</t>
  </si>
  <si>
    <t>WOS:000564448300027</t>
  </si>
  <si>
    <t>Aitchanov, BH; Bakhtaev, SA; Wojcik, W; Tergeusizova, AS; Toigozhinova, AZ</t>
  </si>
  <si>
    <t>Aitchanov, B. H.; Bakhtaev, Sh A.; Wojcik, W.; Tergeusizova, A. S.; Toigozhinova, A. Zh</t>
  </si>
  <si>
    <t>DEVELOPMENT OF METHODS FOR MEASURING LINEAR PARAMETERS OF MOVING DIELECTRIC FILAMENTS</t>
  </si>
  <si>
    <t>Methods and devices for contactless and continuous measurement of linear parameters (drawing speed and diameter) of thin and ultra-thin dielectric filaments and optical fibers (10-125 microns) are developed on the basis of impulse characteristics of a unipolar corona discharge in the process of their manufacture. The developed devices differ from those known for high accuracy and reliability of measurements and are immune to changes in the electrical characteristics of discharge gaps and the state of ambient air. In both cases, the device for measuring the speed of drawing and the diameter of the dielectric thread uses the initial portion of the current-voltage characteristic of the positive corona discharge in the electrodes when the corona discharge is in the waiting mode, and the charging by ions of the surface of the moving dielectric filament is performed by applying additional pulses of negative polarity to the electrodes.</t>
  </si>
  <si>
    <t>Toigozhinova, Ainur/ABC-6021-2020; Kozbakova, Ainur/K-5077-2018; Aitchanov, Bekmurza/HGB-3515-2022</t>
  </si>
  <si>
    <t>Kozbakova, Ainur/0000-0002-5213-4882; Baimuratov, Olimzhon/0000-0002-0919-9920</t>
  </si>
  <si>
    <t>WOS:000450803000007</t>
  </si>
  <si>
    <t>Mashekov, SA; Smailova, GA; Kulgildinov, MS; Tergemes, KT; Zhauyt, A; Chezhimbayeva, KS; Buzauova, TM</t>
  </si>
  <si>
    <t>Mashekov, S. A.; Smailova, G. A.; Kulgildinov, M. S.; Tergemes, K. T.; Zhauyt, A.; Chezhimbayeva, K. S.; Buzauova, T. M.</t>
  </si>
  <si>
    <t>THE STUDY EVOLUTION OF THE STRUCTURE FORMATION OF THE FOIL WORKPIECE DURING ROLLING SCREW ROLLERS AND LONGITUDINAL-WEDGE MILL (LWM)</t>
  </si>
  <si>
    <t>The article presents the results of studies of the influence number of passes and single crimps during rolling strips, respectively, in helical rolls and longitudinal-wedge mill on the parameters of the microstructure of aluminum alloy 2017. Comparative assessment grain sizes of ultrafine-grained structure after rolling strips with different passes in the helical rolls and deformation of the longitudinal-wedge mill at a deformation temperature of 400 degrees C. It is shown that the aluminum alloy sheet material 2017 provides the formation of a homogeneous ultrafine grain structure with a grain size of about 240 nm, which leads to an increase strength and plastic properties of the alloy.</t>
  </si>
  <si>
    <t>Zhauyt, Algazy/AAE-9727-2019; Kazhybek, Tergemes/AAZ-1156-2020; Chezhimbayeva, Katipa/AFI-1778-2022; Buzauova, Toty/O-4188-2017</t>
  </si>
  <si>
    <t>Zhauyt, Algazy/0000-0003-3905-6928; Buzauova, Toty/0000-0001-7219-6274; Tergemes, Kazhybek/0000-0003-4798-2817; smailova, gulbarshyn/0000-0003-2293-6232</t>
  </si>
  <si>
    <t>WOS:000551861600023</t>
  </si>
  <si>
    <t>Tergeussizova, AS; Bakhtaev, SA; Wojcik, W; Aitchanov, BH; Mussapirova, GD; Toygozhinova, AZ</t>
  </si>
  <si>
    <t>Tergeussizova, Aliya S.; Bakhtaev, Shabden A.; Wojcik, Waldemar; Aitchanov, Bekmurza H.; Mussapirova, Gulzada D.; Toygozhinova, Aynur Zh</t>
  </si>
  <si>
    <t>Corona Discharge Based Meters for Manufacturing of Conducting Microwires</t>
  </si>
  <si>
    <t>The wide variety of electrode shapes and their arrangement relative to each other, as well as the possibility of corona discharge in the ambient air, have created prerequisites for the development of a number of new methods and corona discharge transducers designed to measure microwire parameters and linear dimensions of various objects. The principally new non-contact control method is based on the dependence of the corona discharge current value on the diameter of the corona wire placed inside the discharge chamber. This paper provides an overview of this method.</t>
  </si>
  <si>
    <t>Aitchanov, Bekmurza/HGB-3515-2022</t>
  </si>
  <si>
    <t>10.24425/ijet.2021.135977</t>
  </si>
  <si>
    <t>WOS:000657741900021</t>
  </si>
  <si>
    <t>Kenzhebayeva, ZE; Yeskendirova, DM; Abdurakhmanova, AA; Bainazarova, RM; Sarieva, AM; Pestvenidze, TK</t>
  </si>
  <si>
    <t>Kenzhebayeva, Zh E.; Yeskendirova, D. M.; Abdurakhmanova, A. A.; Bainazarova, R. M.; Sarieva, A. M.; Pestvenidze, T. K.</t>
  </si>
  <si>
    <t>SYSTEM ANALYSIS, MANAGEMENT AND PROCESSING OF INFORMATION</t>
  </si>
  <si>
    <t>The authors of the article revealed the concepts of modern informatization, presented the share of Internet users and presented the main consumers. According to the authors, the active information resources are that part of the national resources that is made up of information available for automated search, storage and processing: formalized and preserved in the machine media in the form of working programs, professional knowledge and skills, text and graphic documents, as well as any other meaningful data, potentially available on a commercial basis to users of the national computer park. That is, on the basis of the ratio of the volume of active information resources to the total volume of national information resources, analysis can be made, data processing can be carried out. In Kazakhstan, there is an acute tendency for the pace and level of education in the field of informatics and information technologies to lag behind the corresponding rates and level of development of tools due to the low level equipped with modern means of computer science of educational institutions. However, for the effective use of information resources and production New knowledge is needed to improve the information culture of society.</t>
  </si>
  <si>
    <t>Yeskendirova, Damelya/AAS-6441-2020</t>
  </si>
  <si>
    <t>10.32014/2018.2518-1467.16</t>
  </si>
  <si>
    <t>WOS:000450773100016</t>
  </si>
  <si>
    <t>Ogorodnikov, VA; Zyska, T; Sundetov, S</t>
  </si>
  <si>
    <t>Ogorodnikov, Vitaliy A.; Zyska, Tomasz; Sundetov, Samat</t>
  </si>
  <si>
    <t>The physical model of motor vehicle destruction under shock loading for analysis of road traffic accident</t>
  </si>
  <si>
    <t>Experimentally calculated component of the physical model of motor vehicle destruction under shock loading is considered. The results of the development of methods for determining deformation energy of motor vehicles, damaged in road accidents, are presented. Model of studying the processes of motor vehicle deformation and destruction under shock loading conditions is elaborated. Accuracy of deformation energy determination by crash test-based methods is evaluated using experimental- calculation method of hardness. The possibility to determine the speed of motor vehicle motion at the moment of impact with accuracy, sufficient for the practice of carrying out auto-technical expert examination is shown.</t>
  </si>
  <si>
    <t>10.1117/12.2501621</t>
  </si>
  <si>
    <t>WOS:000450820000228</t>
  </si>
  <si>
    <t>Ospanov, MM; Uskelenova, AT; Shadiyev, KK</t>
  </si>
  <si>
    <t>Ospanov, Murat M.; Uskelenova, Assel T.; Shadiyev, Kairatbek Kh</t>
  </si>
  <si>
    <t>Correlation Calculation of Forming the Model Energy-Efficient Production</t>
  </si>
  <si>
    <t>INDUSTRIAL ENGINEERING AND MANAGEMENT SYSTEMS</t>
  </si>
  <si>
    <t>The basic principle of any industrial cooperation is first to build an effective interaction between the cost of production and the potential profit from its implementation. If the sale of products is unstable or cannot always be admitted to the market, there is often a decrease in the activity of the enterprise. At the same time, competitive advantages are gained by the production, which forms its activity on the principles of cost reduction and increase of output per unit of cost. The aim of the article is to create a model of energy efficiency and show aspects of its application in industry. To accomplish this task, the article uses the price research method. The novelty of the work is determined by the fact that as a result of research, the article shows the aspects of the formation of effective industrial cooperation based on the integration of production into the global economic environment, which in turn is aimed at increasing the competitiveness throughout the world. The practical significance of the study is determined by the fact that it allows creating a model of transition to the innovative forms of production based on energy saving.</t>
  </si>
  <si>
    <t>Bopabaev, Ershat/0000-0002-8107-7223</t>
  </si>
  <si>
    <t>1598-7248</t>
  </si>
  <si>
    <t>10.7232/iems.2020.19.1.059</t>
  </si>
  <si>
    <t>WOS:000526092300007</t>
  </si>
  <si>
    <t>Yehorov, V; Smolarz, A; Julayeva, Z; Kalabayeva, A</t>
  </si>
  <si>
    <t>Yehorov, Viktor; Smolarz, Andrzej; Julayeva, Zhazira; Kalabayeva, Aidana</t>
  </si>
  <si>
    <t>NIR spectroscopy for automated grain analyzers</t>
  </si>
  <si>
    <t>PHOTONICS APPLICATIONS IN ASTRONOMY, COMMUNICATIONS, INDUSTRY, AND HIGH ENERGY PHYSICS EXPERIMENTS 2020</t>
  </si>
  <si>
    <t>Conference on Photonics Applications in Astronomy, Communications, Industry, and High Energy Physics Experiments</t>
  </si>
  <si>
    <t>The paper considers the technology of analysis of qualitative characteristics using spectroscopy in the near infra-red region, as well as the general approaches of applying NIR analysis to the study of the characteristics of biopolymers in real time. The possibility of separating the BIC analysis process into two subprocesses is substantiated, which will make it possible to make the analysis cheaper in the future.</t>
  </si>
  <si>
    <t>Smolarz, Andrzej/A-5491-2013; Smolarz, Andrzej/AAR-6476-2021</t>
  </si>
  <si>
    <t>Smolarz, Andrzej/0000-0002-6473-9627; Smolarz, Andrzej/0000-0002-6473-9627</t>
  </si>
  <si>
    <t>10.1117/12.2580197</t>
  </si>
  <si>
    <t>WOS:000632477100011</t>
  </si>
  <si>
    <t>Polishchuk, LK; Kozlov, LG; Piontkevych, OV; Gromaszek, K; Mussabekova, A</t>
  </si>
  <si>
    <t>Polishchuk, Leonid K.; Kozlov, Leonid G.; Piontkevych, Oleh V.; Gromaszek, Konrad; Mussabekova, Assel</t>
  </si>
  <si>
    <t>Study of the dynamic stability of the conveyor belt adaptive drive</t>
  </si>
  <si>
    <t>Dynamic stability of the adaptive hydraulic drive of the belt conveyor is studied with the help of an improved mathematical model constructed taking into account the physical processes that occur during the mechanical system of the conveyor under load changes. The parameters of the adaptive drive, which provide stable operation of the mechanical system in conditions of its overload, are determined.</t>
  </si>
  <si>
    <t>Piontkevych, Oleh/J-3369-2017; Kozlov, Leonid/R-9415-2019</t>
  </si>
  <si>
    <t>Piontkevych, Oleh/0000-0002-3460-8060; Kozlov, Leonid/0000-0001-9652-1270</t>
  </si>
  <si>
    <t>10.1117/12.2501535</t>
  </si>
  <si>
    <t>WOS:000450820000218</t>
  </si>
  <si>
    <t>Harasim, D; Kusambayeva, N</t>
  </si>
  <si>
    <t>Harasim, Damian; Kusambayeva, Nazym</t>
  </si>
  <si>
    <t>The optical measurement method for structural twist monitoring with using tilted Bragg grating sensor</t>
  </si>
  <si>
    <t>This paper presents the proposal for application of optical fiber sensor based on tilted Bragg gratings (TFBGs) for monitoring of structural twist. Article also shows the fully optical method for sensor signal demodulation using single passive fiber structure as traditional fiber Bragg grating (FBG). In such system the power of light reflected from FBG carries the information about twist between selected sections of monitored structure. This allows to avoid the expensive and vulnerable equipment for demodulation of TFBG spectral properties.</t>
  </si>
  <si>
    <t>Harasim, Damian/T-4190-2018</t>
  </si>
  <si>
    <t>Harasim, Damian/0000-0002-9859-5879</t>
  </si>
  <si>
    <t>10.15199/48.2018.07.15</t>
  </si>
  <si>
    <t>WOS:000439374900015</t>
  </si>
  <si>
    <t>Kozlov, LG; Bogachuk, VV; Bilichenko, VV; Tovkach, AO; Gromaszek, K; Sundetov, S</t>
  </si>
  <si>
    <t>Kozlov, Leonid G.; Bogachuk, Volodymyr V.; Bilichenko, Victor V.; Tovkach, Artem O.; Gromaszek, Konrad; Sundetov, Samat</t>
  </si>
  <si>
    <t>Determining of the optimal parameters for a mechatronic hydraulic drive</t>
  </si>
  <si>
    <t>The article presents the mechatronic hydraulic drive circuit, designed in Vinnytsia National Technical University. For the mechatronic hydraulic drive a linear mathematical model is developed. The influence of the mechatronic hydraulic drive parameters on static, dynamic and energy characteristics is investigated. Optimization parameters and their variation ranges are determined. In the process of parametric optimization such combination of parameters has been found, which provides optimal values of the mechatronic hydraulic drive characteristics.</t>
  </si>
  <si>
    <t>Kozlov, Leonid/R-9415-2019</t>
  </si>
  <si>
    <t>Kozlov, Leonid/0000-0001-9652-1270; Bilicenko, Viktor/0000-0002-9681-5292</t>
  </si>
  <si>
    <t>10.1117/12.2501528</t>
  </si>
  <si>
    <t>WOS:000450820000217</t>
  </si>
  <si>
    <t>Kraievskyi, VO; Mykhalevych, VM; Dobranyuk, YV; Sawicki, D; Mussabekov, K</t>
  </si>
  <si>
    <t>Kraievskyi, Volodymyr O.; Mykhalevych, Volodymyr M.; Dobranyuk, Yurii V.; Sawicki, Daniel; Mussabekov, Kanat</t>
  </si>
  <si>
    <t>Selection of optimal path of strain rate change in the process of multistage hot deformation under the condition of the equal duration of stages</t>
  </si>
  <si>
    <t>For solving the problem of rate mode of multistage hot deformation optimization in order to reduce the impact of the stages number on the structure of a nonlinear programming problem, it is suggested to search the solution in the form of multistage rate change with the equal duration of stages and with rate change by the path, set by polynomial and exponential functions.</t>
  </si>
  <si>
    <t>Kraievskyi, Volodymyr/U-6040-2018; Mykhalevych, Volodymyr/M-8519-2019; Yuriy, Dobranyuk/Z-4342-2019; Sawicki, Daniel/B-4182-2013</t>
  </si>
  <si>
    <t>Mykhalevych, Volodymyr/0000-0003-1557-7331; Sawicki, Daniel/0000-0001-6452-9294; Kraievskyi, Volodymyr/0000-0001-6478-253X</t>
  </si>
  <si>
    <t>10.1117/12.2501490</t>
  </si>
  <si>
    <t>WOS:000450820000173</t>
  </si>
  <si>
    <t>Obertyukh, RR; Slabkyi, AV; Marushchak, MV; Koval, LG; Baitussupov, D; Klimek, J</t>
  </si>
  <si>
    <t>Obertyukh, Roman R.; Slabkyi, Andrii V.; Marushchak, Mykhailo V.; Koval, Leonid G.; Baitussupov, Doszhon; Klimek, Jacek</t>
  </si>
  <si>
    <t>Dynamic and mathematical models of the hydraulic - pulse device for deformation strengthening of materials</t>
  </si>
  <si>
    <t>The structural scheme of the hydropulse device for strain hardening of materials is considered. Based on the block diagram of the device, its complete and simplified dynamic models are developed. On the basis of the dynamic model of the device and the scientifically grounded structure of assumptions, a mathematical model of the device was developed, the hydraulic link in which is presented as the Kelvin - Voigt body. For energy reasons, the choice of the force of the shock interaction of the piston - pulsator with the surface of the processed part is grounded. For energy reasons, the choice of the force of the shock interaction of the piston - pulsator with the surface of the processed part is grounded.</t>
  </si>
  <si>
    <t>Klimek, Jacek/D-6336-2017</t>
  </si>
  <si>
    <t>Klimek, Jacek/0000-0001-8141-6136; Slabkyi, Andrii/0000-0001-9284-2296; Koval', Leonid/0000-0001-9887-2605</t>
  </si>
  <si>
    <t>10.1117/12.2501519</t>
  </si>
  <si>
    <t>WOS:000450820000178</t>
  </si>
  <si>
    <t>Smolarz, A; Olszewski, S; Lurie, I; Lytvynenko, V; Mussabekova, A; Tleshova, A</t>
  </si>
  <si>
    <t>Smolarz, Andrzej; Olszewski, Serge; Lurie, Irene; Lytvynenko, Volodymyr; Mussabekova, Assel; Tleshova, Akmaral</t>
  </si>
  <si>
    <t>Detection of hidden parameters the classification of trends in the analysis of multifractal spectra</t>
  </si>
  <si>
    <t>Lytvynenko, Volodymyr/AAN-9568-2020; Lytvynenko, Volodymyr/AAB-1234-2019; Smolarz, Andrzej/AAR-6476-2021; Smolarz, Andrzej/A-5491-2013; Lurie, Iryna/AAL-4662-2021</t>
  </si>
  <si>
    <t>Lytvynenko, Volodymyr/0000-0002-1536-5542; Smolarz, Andrzej/0000-0002-6473-9627; Smolarz, Andrzej/0000-0002-6473-9627; Tleshova, Akmaral/0000-0002-4594-5265</t>
  </si>
  <si>
    <t>10.1117/12.2522386</t>
  </si>
  <si>
    <t>WOS:000468219500035</t>
  </si>
  <si>
    <t>Vyatkin, SI; Romanyuk, ON; Pavlov, SV; Kotyra, A; Mussabekova, A</t>
  </si>
  <si>
    <t>Vyatkin, Sergey I.; Romanyuk, Olexander N.; Pavlov, Sergii V.; Kotyra, Andrzej; Mussabekova, Aisha</t>
  </si>
  <si>
    <t>Offsetting and blending with perturbation functions</t>
  </si>
  <si>
    <t>Transformations of geometric objects are described for offsetting. This paper presents the real-time synthesis of high-quality images - a method of defining free forms without approximating them with polygons or patches, issues of using perturbation functions for real-time animation of the surfaces of three-dimensional objects. The method for visualizing functionally defined objects adapted for graphics processing units is proposed, as well as methods of transforming the describing function are implemented for geometric operations, such as deformation, displacement, morphology operation, also for nonhomeomorphic objects.</t>
  </si>
  <si>
    <t>Romanyuk, Olexander N/H-6944-2018</t>
  </si>
  <si>
    <t>Romanuk, Aleksandr/0000-0002-2245-3364; Pavlov, Sergii/0000-0002-0051-5560; Mussabekova, Aisha/0000-0003-2692-6103</t>
  </si>
  <si>
    <t>10.1117/12.2501694</t>
  </si>
  <si>
    <t>WOS:000450820000106</t>
  </si>
  <si>
    <t>Kaliyev, YB; Baizhumanov, KD; Tursymbekova, ZZ; Zhumanov, MA; Smailova, GA; Azilkiyasheva, MM; Zhauyt, A</t>
  </si>
  <si>
    <t>Kaliyev, Y. B.; Baizhumanov, K. D.; Tursymbekova, Z. Zh; Zhumanov, M. A.; Smailova, G. A.; Azilkiyasheva, M. M.; Zhauyt, A.</t>
  </si>
  <si>
    <t>STUDY OF STRESS-STRAIN STATE BILLETS WHEN ROLLING IN A CONTINUOUS MILL OF HOT-ROLLED THIN STRIPES USING MSC SUPER FORGE</t>
  </si>
  <si>
    <t>The article proposes a new design of a continuous mill.To study the stress-strain state during rolling of thin slabs on the proposed mill, a three-dimensional geometric and simulation model of the rolling process was developed using MSC SUPER FORGE. Based on the obtained results of numerical modeling, the distributions of equivalent strains in a thin slab when rolling in 1 mill stand, the distribution of equivalent stresses in a thin slab when rolling in 1 mill stand, the distribution of the temperature field in a thin slab when rolling in 1 mill stand.</t>
  </si>
  <si>
    <t>WOS:000591598700019</t>
  </si>
  <si>
    <t>Abdirassilov, Z; Sladkowski, A; Izbairova, A; Sarbaev, S</t>
  </si>
  <si>
    <t>Abdirassilov, Zhomart; Sladkowski, Aleksander; Izbairova, Aliya; Sarbaev, Sugerali</t>
  </si>
  <si>
    <t>Application of Artificial Neural Networks for Short-Term Forecasting of Container Flows in Kazakhstan</t>
  </si>
  <si>
    <t>MODELLING OF THE INTERACTION OF THE DIFFERENT VEHICLES AND VARIOUS TRANSPORT MODES</t>
  </si>
  <si>
    <t>International container transport plays an important role in the exchange of goods between China and Europe, and accordingly, the efficiency of the transportation increases with the organization of special container lines (land and sea). Due to its geographical location, the territory of Kazakhstan has become one of the main international land lines for passage of container cargo in recent years. Priority is given to solution of such problems as reduction of cargo delivery time, simplification of customs operations, setting attractive and competitive tariffs, ensuring a high degree of cargo safety, development of transport infrastructure, assessment of the transit potential of railway network of the country, predicting future cargo flows. This work shows the use of artificial neural networks (ANN) for predicting container train flows in the direction of China-Europe. For this purpose, a three-layer perceptron with a learning algorithm, based on the back-propagation of the error signal was used. A concrete example shows how the ANN training process is conducted and how the adjustable parameters are selected.</t>
  </si>
  <si>
    <t>2523-3440</t>
  </si>
  <si>
    <t>10.1007/978-3-030-11512-8_3</t>
  </si>
  <si>
    <t>WOS:000612657400004</t>
  </si>
  <si>
    <t>Bilinsky, YY; Saldan, YR; Ogorodnik, KV; Lazarev, AA; Horodetska, OS; Zyska, T; Mussabekova, A</t>
  </si>
  <si>
    <t>Bilinsky, Yosyp Y.; Saldan, Yosip R.; Ogorodnik, Kostyantyn V.; Lazarev, Alexander A.; Horodetska, Oksana S.; Zyska, Tomasz; Mussabekova, Aisha</t>
  </si>
  <si>
    <t>New ultrasound approaches to measuring material parameters</t>
  </si>
  <si>
    <t>New approaches to ultrasonic measurements based on the use of the ultrasonic near-field zone and the resonance method are considered. the approaches can be used to measure such material parameters as density, thickness and humidity. simulation and obtained experimental results are given. a mathematical model of the ultrasonic resonance method for measuring material parameters is presented. shown simulation results and experimental data exhibit the high convergence which indicates the adequacy of the proposed model and allows offering a new class of ultrasonic methods for measuring control. a new approach to ultrasonic measurements based on the creation of ultrasonic wave self-oscillation conditions is proposed.</t>
  </si>
  <si>
    <t>Saldan, Yosyp/AAC-4083-2019</t>
  </si>
  <si>
    <t>Saldan, Yosyp/0000-0002-3925-9197; Mussabekova, Aisha/0000-0003-2692-6103; Lazarev, Alexander/0000-0003-1176-5650; Horodetska, Oksana/0000-0001-6929-1123</t>
  </si>
  <si>
    <t>10.1117/12.2501637</t>
  </si>
  <si>
    <t>WOS:000450820000195</t>
  </si>
  <si>
    <t>Manziuk, E; Wojcik, W; Barmak, OV; Krak, IV; Kulias, A; Drabovska, VA; Puhach, VM; Sundetov, S; Mussabekova, A</t>
  </si>
  <si>
    <t>Manziuk, Eduard; Wojcik, Waldemar; Barmak, Olexander, V; Krak, Iurii, V; Kulias, Anatoliy; Drabovska, Vira A.; Puhach, Vitalina M.; Sundetov, Samat; Mussabekova, Aisha</t>
  </si>
  <si>
    <t>Approach to creating an ensemble on a hierarchy of clusters using model decisions correlation</t>
  </si>
  <si>
    <t>In the article, an approach based on clustering is proposed, according to which the influence of an individual model is inversely proportional to the volumes of aggregated groups. With this approach, the influence of an individual solution of the model, which differs from others, is significantly increased. Aggregation of groups is made in direct proportion to the correlation of decisions. Moreover, the aggregation of groups of models is performed according to the hierarchical structure of the ensemble. The solutions of strongly correlated groups of models are replaced by a single cluster solution. This solution at the next level can be grouped with other closest groups of models. Due to this architecture, the level of influence of a single solution of the model is increased. The main advantage of the proposed approach is the determination of the structure of the ensemble depending on the correlation of model decisions. Clusterization of decisions for features of similarity enhances the role of diversity and allows levelling out the error of an individual decision at a local level and to provide acceptable global indicators of cluster efficiency. Advantage of the proposed approach is the possibility of building an ensemble based on the properties of the correlation parameters.</t>
  </si>
  <si>
    <t>Drabovska, Vira/ABG-1239-2021; Barmak, Olexander/I-2925-2018; Krak, Iurii/ABC-2649-2021; Manziuk, Eduard/AAG-9231-2019</t>
  </si>
  <si>
    <t>Barmak, Olexander/0000-0003-0739-9678; Krak, Iurii/0000-0002-8043-0785; Manziuk, Eduard/0000-0002-7310-2126; Mussabekova, Aisha/0000-0003-2692-6103</t>
  </si>
  <si>
    <t>10.15199/48.2020.09.23</t>
  </si>
  <si>
    <t>WOS:000564448300023</t>
  </si>
  <si>
    <t>Kozlovska, TI; Zlepko, SM; Kolesnic, PF; Pavlov, VS; Poplayskyy, AV; Wojcik, W; Spabekova, M; Mirzabayev, S</t>
  </si>
  <si>
    <t>Kozlovska, Tatiana, I; Zlepko, Sergii M.; Kolesnic, Petro F.; Pavlov, Volodymyr S.; Poplayskyy, Anatolii, V; Wojcik, Waldemar; Spabekova, Marzhan; Mirzabayev, Serzhan</t>
  </si>
  <si>
    <t>Optoelectronic multispectral device for determining the state of peripheral blood circulation</t>
  </si>
  <si>
    <t>A brief overview of the photoplethysmographic method was given. The structural features of the skin and the principles of penetration of optical radiation into biological tissue depending on the wavelength were studied. Besides, the optimal wavelengths were determined to study the different layers of the skin. On the base of researches multispectral optoelectronic device to determine the state of the peripheral blood circulation was constructed.</t>
  </si>
  <si>
    <t>10.1117/12.2580360</t>
  </si>
  <si>
    <t>WOS:000632477100020</t>
  </si>
  <si>
    <t>Selivanova, KG; Avrunin, OG; Zlepko, S; Guminskyi, YY; Poplayskyy, OA; Gromaszek, K; Bizhanova, A; Kalimbetov, G</t>
  </si>
  <si>
    <t>Selivanova, Karina G.; Avrunin, Oleg G.; Zlepko, Sergii; Guminskyi, Yurii Y.; Poplayskyy, Olexander A.; Gromaszek, Konrad; Bizhanova, Almagul; Kalimbetov, Galim</t>
  </si>
  <si>
    <t>The tracking system of a three-dimensional position of hand movement for tremor detection</t>
  </si>
  <si>
    <t>The article formulated the basic requirements for a tracking system position of hand movement for tremor detection in three-dimensional space, using a touchscreen monitor. Execution of original dynamics tests on the touchscreen allows determining the trajectory of hand movement. The use of multi-colored markers circular shape on each finger and hand separately allows recording the coordinates of the points and deviation of its movement. Color markers are easily detected by computer vision algorithms. Color is used to separate the marker from the background, as well as to identify a specific marker of the finger from others. For segmentation of markers from the background, the segmentation method in the HSV space is used, which has advantages over segmentation in the RGB color space.</t>
  </si>
  <si>
    <t>Guminskiy, Yuriy/ABE-6663-2020</t>
  </si>
  <si>
    <t>Guminskiy, Yuriy/0000-0002-8688-9829</t>
  </si>
  <si>
    <t>10.1117/12.2580330</t>
  </si>
  <si>
    <t>WOS:000632477100017</t>
  </si>
  <si>
    <t>Oliynyk, AP; Feshanych, LI; Ushkalenko, IM; Smolarz, A; Kalimbetov, G; Spabekova, M</t>
  </si>
  <si>
    <t>Oliynyk, Andriy P.; Feshanych, Lidiia, I; Ushkalenko, Irina M.; Smolarz, Andrzej; Kalimbetov, Galim; Spabekova, Marzhan</t>
  </si>
  <si>
    <t>Optimal anti-surge control of gas pumping unit with gas turbine drive</t>
  </si>
  <si>
    <t>The article is devoted to the determination of the optimal transient process in the real system of anti-surge control of a gas pumping unit with a gas turbine drive. The literature review on this topic was carried out. The problem of optimal control of the controlled object was set on the basis of the Mayer problem for the corresponding higher-order function, the optimal transition process was constructed and the optimal trajectory of the transition process was determined taking into account the obstacles. The conclusions based on the results of the research were formulated.</t>
  </si>
  <si>
    <t>Smolarz, Andrzej/A-5491-2013</t>
  </si>
  <si>
    <t>Smolarz, Andrzej/0000-0002-6473-9627</t>
  </si>
  <si>
    <t>10.15199/48.2021.09.09</t>
  </si>
  <si>
    <t>WOS:000691878000009</t>
  </si>
  <si>
    <t>Smailov, N; Batyrgaliyev, A; Akhmediyarova, A; Seilova, N; Koshkinbayeva, M; Baigulbayeva, M; Romaniuk, R; Orunbekov, M; Assem, K; Kotyra, A</t>
  </si>
  <si>
    <t>Smailov, Nurzhigit; Batyrgaliyev, Askhat; Akhmediyarova, Ainur; Seilova, Nurgul; Koshkinbayeva, Madina; Baigulbayeva, Moldir; Romaniuk, Ryszard; Orunbekov, Maxat; Assem, Kabdoldina; Kotyra, Andrzej</t>
  </si>
  <si>
    <t>Approaches to Evaluating the Quality of Masking Noise Interference</t>
  </si>
  <si>
    <t>The paper discusses the characteristics of spatial electromagnetic noise generators, as well as the formation of a broadband noise signal. A number of well-known methods for assessing the quality of masking noise interference and the approaches used in them have been described. Approaches to the measurement of masking noise were also determined in assessing their quality. In conclusion, additional methods are proposed for assessing the quality of masking noises, such as searching for correlation of noise in different frequency sub-bands and using statistical and (or) graphical methods (tests) for randomness.</t>
  </si>
  <si>
    <t>Orunbekov, Maxat/ABA-8138-2021; Romaniuk, Ryszard S/B-9140-2011</t>
  </si>
  <si>
    <t>Romaniuk, Ryszard S/0000-0002-5710-4041; Baigulbaeva, Moldir/0000-0003-4049-4319</t>
  </si>
  <si>
    <t>10.24425/ijet.2021.135944</t>
  </si>
  <si>
    <t>WOS:000620686900008</t>
  </si>
  <si>
    <t>Lishchynska, LB; Voytsekhovskaya, EV; Lazarev, AA; Panas, P; Duskazaev, G</t>
  </si>
  <si>
    <t>Lishchynska, Lyudmyla B.; Voytsekhovskaya, Elena V.; Lazarev, Alexander A.; Panas, Patryk; Duskazaev, Gali</t>
  </si>
  <si>
    <t>Research of optoimmittance logical elements</t>
  </si>
  <si>
    <t>PHOTONICS APPLICATIONS IN ASTRONOMY, COMMUNICATIONS, INDUSTRY, AND HIGH-ENERGY PHYSICS EXPERIMENTS 2019</t>
  </si>
  <si>
    <t>44th WILGA Symposium on Photonics Applications and Web Engineering</t>
  </si>
  <si>
    <t>Bases of construction of optoimmittance logic are formulated, marketability's of optoimmittance logical elements are considered, that will allow extending functional possibilities and improving the technical parameters of different informative devices. The classification, technical implementation, the basic parameters and characteristics of optoimmitance logical elements are presented. The speed of optoimmittance logical elements is analyzed.</t>
  </si>
  <si>
    <t>LISHCHYNSKA, LYUDMYLA/N-8697-2015</t>
  </si>
  <si>
    <t>LISHCHYNSKA, LYUDMYLA/0000-0001-9827-1260; Voytsekhovska, Olena/0000-0001-8755-1574</t>
  </si>
  <si>
    <t>10.1117/12.2536754</t>
  </si>
  <si>
    <t>WOS:000511104400023</t>
  </si>
  <si>
    <t>Iskovych-Lototsky, RD; Ivanchuk, YV; Veselovska, NR; Surtel, W; Sundetov, S</t>
  </si>
  <si>
    <t>Iskovych-Lototsky, Rostislav D.; Ivanchuk, Yaroslav V.; Veselovska, Natalia R.; Surtel, Wojciech; Sundetov, Samat</t>
  </si>
  <si>
    <t>AUTOMATIC SYSTEM FOR MODELING VIBRO-IMPACT UNLOADING BULK CARGO ON VEHICLES</t>
  </si>
  <si>
    <t>This article is devoted to the development of an automated system for the theoretical study of vibro-impact unloading of bulk cargo on vehicles - dumper trucks. The high efficiency of the technological process of unloading bulk cargo by means of the application of vibro-impact loads is determined.A high degree of intensification of the process of unloading of bulk cargo is achieved by using original vibrating and vibro-impact unloaders with a hydroimpulse drive. The system approach to the unloading technological process (unloading device, process, body, bulk cargo) is considered and an automated system of mathematical modeling of the stress-strain state of the body of a dump truck with vibro-impact unloading is developed.The finite element method in the FEM-program was used to determine the main parameters of the stress-strain state of the body of a dump truck under vibro-impact unloading. The results of automated modeling allowed us to evaluate the effectiveness of the impact of shock loads on the body of a dump truck when unloading bulk cargo, as well as the efficiency of the developed designs of vibration-resistant unloading devices with a hydroimpulse drive.</t>
  </si>
  <si>
    <t>Веселовська, Наталія Ростиславівна/I-4470-2018; Ivanchuk, Yaroslav V/J-2797-2018</t>
  </si>
  <si>
    <t>Веселовська, Наталія Ростиславівна/0000-0001-9399-6721; Ivanchuk, Yaroslav Vladimirovich/0000-0002-4775-6505</t>
  </si>
  <si>
    <t>10.1117/12.2501526</t>
  </si>
  <si>
    <t>WOS:000450820000216</t>
  </si>
  <si>
    <t>Vovna, OV; Zori, AA; Laktionov, IS; Akhmedov, RN; Sundetov, S; Harasim, D</t>
  </si>
  <si>
    <t>Vovna, Oleksandr V.; Zori, Anatolii A.; Laktionov, Ivan S.; Akhmedov, Ramin N.; Sundetov, Samat; Harasim, Damian</t>
  </si>
  <si>
    <t>Improving the method of compensation of output signal temperature drift in optical methane concentration measurer</t>
  </si>
  <si>
    <t>The method of compensation of output signal temperature drift in an optical methane concentration measurer has been improved, which allowed to expand the operating temperature range to +55 degrees C preserving regulated metrological characteristics. In the proposed method, in contrast to the existing ones, compensation is made for the temperature-caused change of the constant component of the output signal not by the static polynomial, but by the functional dependency of LED optical radiation intensity change on voltage drop change in it. The improved method of compensation in the measurer using hardware and software components has been implemented, which made it possible to evaluate metrological characteristics of the measurer and its efficiency. During the experimental research of the methane concentration measurer in question, it has been obtained the value of the additional absolute measurement error of methane concentration, which does not exceed the regulated magnitude of the basic error (+/- 0.20(vol)%), which fully meets the requirements for these measurers under conditions of coal mine atmosphere.</t>
  </si>
  <si>
    <t>Harasim, Damian/T-4190-2018; Vovna, Oleksandr V/G-3602-2018; Laktionov, Ivan/U-1879-2017</t>
  </si>
  <si>
    <t>Harasim, Damian/0000-0002-9859-5879; Vovna, Oleksandr V/0000-0003-4433-7097; Laktionov, Ivan/0000-0001-7857-6382</t>
  </si>
  <si>
    <t>10.1117/12.2501613</t>
  </si>
  <si>
    <t>WOS:000450820000224</t>
  </si>
  <si>
    <t>Shatokhin, VM; Sobol, VN; Wojcik, W; Duskazaev, G; Jarykbassovs, D</t>
  </si>
  <si>
    <t>Shatokhin, Vladimir M.; Sobol, Vladimir N.; Wojcik, Waldemar; Duskazaev, Gali; Jarykbassovs, Daniyar</t>
  </si>
  <si>
    <t>Dynamical processes simulation of unbalanced vibration devices with eccentric rotor and induction electric drive</t>
  </si>
  <si>
    <t>A complex mathematical model of dynamic processes in vibration device on elastic supports with eccentric self-centering unbalanced rotor and induction motor is given. A working chamber of induction motor does a plane motion. The dynamic feature of the electric motor is chosen for descriptions of device starting and a load oscillating character at steady-state modes of the device. Such model allows: to choose the electric motor of necessary power, to study influence of unbalances, to study influence of the rotor eccentricity and other drive parameters at the device starting, movement of characteristic points of its chamber, loads on bearings and the foundation. It has been established that a rational choice of eccentricity lead to the rotor vibrations reduce-realization of the self-centering effect. A visual method for geometric interpretation of the dynamic processes development at the device starting is proposed. Calculations results for the device with specific size are presented. The completed researches are perspective for solve problems of rational parameters choice for the considered class of mechanisms.</t>
  </si>
  <si>
    <t>Shatokhin, Vladimir/AAG-1941-2020; Sobol, Vladimir/AAD-1169-2020</t>
  </si>
  <si>
    <t>Sobol, Vladimir/0000-0003-1611-5534; Pavlov, Sergii/0000-0002-0051-5560; Ivanchuk, Yaroslav Vladimirovich/0000-0002-4775-6505</t>
  </si>
  <si>
    <t>10.15199/48.2019.04.14</t>
  </si>
  <si>
    <t>WOS:000462991300014</t>
  </si>
  <si>
    <t>Shatokhin, VM; Sobol, VN; Wojcik, W; Mussabekova, A; Baitussupov, D</t>
  </si>
  <si>
    <t>Shatokhin, Vladimir M.; Sobol, Vladimir N.; Wojcik, Waldemar; Mussabekova, Aisha; Baitussupov, Doszhon</t>
  </si>
  <si>
    <t>Dynamical processes simulation of vibrational mounting devices and synthesis of their parameters</t>
  </si>
  <si>
    <t>A complex mathematical model of dynamic processes in vibrational mounting device for assembly robot is given. Such mathematical model makes it possible to research the starting process of the mechanism, the steady-state regimes and spatial motions of any points of the assembling part. A rational model for the motor with unbalance at controlled starting is proposed, which lead to spatial oscillations of the grab and part. With the help of ideas of the sensitivity theory the algorithm for parameters synthesis of the device by using natural modes of oscillations is developed. The following results are presented: calculations and experiments of free oscillations; synthesis of device parameters; studies of dynamic processes at the mechanism starting and at steady-state regimes, spatial motions of the characteristic points for assembling part.</t>
  </si>
  <si>
    <t>Sobol, Vladimir/AAD-1169-2020; Shatokhin, Vladimir/AAG-1941-2020</t>
  </si>
  <si>
    <t>Sobol, Vladimir/0000-0003-1611-5534; Ivanchuk, Yaroslav Vladimirovich/0000-0002-4775-6505; Mussabekova, Aisha/0000-0003-2692-6103</t>
  </si>
  <si>
    <t>10.15199/48.2019.04.15</t>
  </si>
  <si>
    <t>WOS:000462991300015</t>
  </si>
  <si>
    <t>Kukharchuk, VV; Pavlov, SV; Katsyv, SS; Koval, AM; Holodiuk, VS; Lysyi, MV; Kotyra, A; Mamyrbayev, O; Kalabayeva, A</t>
  </si>
  <si>
    <t>Kukharchuk, Vasyl V.; Pavlov, Sergii, V; Katsyv, Samoil Sh; Koval, Andrii M.; Holodiuk, Volodymyr S.; Lysyi, Mykhailo, V; Kotyra, Andrzej; Mamyrbayev, Orken; Kalabayeva, Aidana</t>
  </si>
  <si>
    <t>Transient analysis in 1st order electrical circuits in violation of commutation laws</t>
  </si>
  <si>
    <t>The paper considers the usage of non-standard analysis mathematical apparatus to solve some non-trivial problems of electrical engineering theory. The axiomatics of non-standard analysis makes it possible to simplify the transient analysis in the 1st order electrical circuits in violation of the commutation laws. Examples of solving such problems are given.</t>
  </si>
  <si>
    <t>Kukharchuk, Vasyl/GVT-1841-2022; Mamyrbayev, Orken Zh/O-1265-2017</t>
  </si>
  <si>
    <t>Mamyrbayev, Orken Zh/0000-0001-8318-3794</t>
  </si>
  <si>
    <t>10.15199/48.2021.09.05</t>
  </si>
  <si>
    <t>WOS:000691878000005</t>
  </si>
  <si>
    <t>Imanbayev, K; Sinchev, B; Sibanbayeva, S; Mukhanova, A; Nurgulzhanova, A; Zaurbekov, N; Zaurbekova, N; Korolyova, NV; Baibolova, L</t>
  </si>
  <si>
    <t>Imanbayev, Kairat; Sinchev, Bakhtgerey; Sibanbayeva, Saulet; Mukhanova, Axulu; Nurgulzhanova, Assel; Zaurbekov, Nurgali; Zaurbekova, Nurbike; Korolyova, Natalya, V; Baibolova, Lyazzat</t>
  </si>
  <si>
    <t>Analysis and mathematical modeling of big data processing</t>
  </si>
  <si>
    <t>PEER-TO-PEER NETWORKING AND APPLICATIONS</t>
  </si>
  <si>
    <t>Big data processing is an urgent and unresolved challenge that originates from the intensive development of information technology. The recent techniques lose their effectiveness rapidly as the volumes of data increase. In this article, we will put down our vision of the basic approaches and models related to problem solving, based on processing large data volumes. This article introduces a two-stage decomposition of a problem, related to assessing management options. The first stage of our original approach implies a semantic analysis of textual information; the second stage is built around finding association rules in a database, processing them via mathematical statistics methods, and converting data and objectives to a vector. We suggest processing the collected news events by a semantic model, which describes their key features and interconnections between them in a specified subject area. The classification-based association rules allow assessing the likelihood of a particular event using a set chain of events. This approach can be applied through the analysis of online news in a specified market segment.</t>
  </si>
  <si>
    <t>Zaurbekov, Nurgali/L-6288-2017; Zaurbekova, Nurbike/AAQ-7861-2020</t>
  </si>
  <si>
    <t xml:space="preserve">Zaurbekov, Nurgali/0000-0001-7575-039X; </t>
  </si>
  <si>
    <t>1936-6442</t>
  </si>
  <si>
    <t>10.1007/s12083-020-00978-3</t>
  </si>
  <si>
    <t>WOS:000559149500001</t>
  </si>
  <si>
    <t>Vasilevskyi, O; Kulakov, P; Kompanets, D; Lysenko, OM; Prysyazhnyuk, V; Wojcik, W; Baitussupov, D</t>
  </si>
  <si>
    <t>Vasilevskyi, Oleksandr; Kulakov, Pavlo; Kompanets, Dmytro; Lysenko, Oleksander M.; Prysyazhnyuk, Vasyl; Wojcik, Waldemar; Baitussupov, Doszhon</t>
  </si>
  <si>
    <t>A new approach to assessing the dynamic uncertainty of measuring devices</t>
  </si>
  <si>
    <t>A spectral method for estimating the dynamic uncertainty of measuring instruments based on a mathematical model of the frequency characteristic of a measuring instrument and a model of the spectral function of an input signal is presented. The model equation for estimating the amplitude value of the dynamic measurement uncertainty is obtained, which is caused by the limited properties of the measuring devices when a measuring signal passes through it in dynamic operation modes. A mathematical simulation of the characteristic of the dynamic uncertainty variation during the passage of a measuring signal through a measuring transducer is performed using the dynamic model of a vibration transducer as an example.</t>
  </si>
  <si>
    <t>Kulakov, Pavlo/N-8435-2017; Vasilevskyi, Oleksandr/O-8868-2015; Vasilevskyi, Oleksandr/F-6377-2014</t>
  </si>
  <si>
    <t>Kulakov, Pavlo/0000-0002-0167-2218; Vasilevskyi, Oleksandr/0000-0002-8618-0377; Vasilevskyi, Oleksandr/0000-0002-8618-0377</t>
  </si>
  <si>
    <t>10.1117/12.2501578</t>
  </si>
  <si>
    <t>WOS:000450820000086</t>
  </si>
  <si>
    <t>Kolobrodov, V; Mykytenko, V; Sokurenko, V; Smolarz, A; Mussabekova, A; Sundetov, S; Azeshova, Z</t>
  </si>
  <si>
    <t>Kolobrodov, Valentin; Mykytenko, Volodymyr; Sokurenko, Vyacheslav; Smolarz, Andrzej; Mussabekova, Assel; Sundetov, Samat; Azeshova, Zhanar</t>
  </si>
  <si>
    <t>Substantiation of a university nanosatellite television camera parameters</t>
  </si>
  <si>
    <t>In recent years, a tendency is established to reduce the size of orbital spacecrafts while preserving their functional capabilities. The modern element base allows to create inexpensive Earth-sensing satellites having 1U-2U form factor, which are capable to form images of the Earth's surface with the medium spatial resolution. To perform synthesis of such optoelectronic remote sensing equipment, a relatively simple calculation technique is required. In this article, a technique has been developed to estimate an information system Earth's surface atmosphere television camera. It allows to determine the basic parameters of a lens and a matrix detector of the television camera, based on harmonization of their resolution and providing a given spatial resolution on the surface of the Earth. By using the proposed technique, a lens and a matrix detector have been selected. They provide geometric resolution of 25 m at the orbit with a height of 600 km. The resulting technical solution enables to fulfil applied tasks, for example, in agriculture, and can be implemented in a nanosatellite with the 1U-2U form factor.</t>
  </si>
  <si>
    <t>Smolarz, Andrzej/AAR-6476-2021; Mykytenko, Volodymyr I./H-8739-2017; Kolobrodov, Valentin/ABD-3818-2020; Smolarz, Andrzej/A-5491-2013; Sokurenko, Vyacheslav/M-1192-2018</t>
  </si>
  <si>
    <t>Smolarz, Andrzej/0000-0002-6473-9627; Mykytenko, Volodymyr I./0000-0001-7213-9368; Smolarz, Andrzej/0000-0002-6473-9627; Lukmanova, Zhanar/0000-0001-5938-8220; Sokurenko, Vyacheslav/0000-0001-5057-182X</t>
  </si>
  <si>
    <t>10.1117/12.2522404</t>
  </si>
  <si>
    <t>WOS:000468219500037</t>
  </si>
  <si>
    <t>Manzhilevskyy, OD; Vinnichuk, AP; Smolarz, A; Mussabekova, A; Sundetov, S</t>
  </si>
  <si>
    <t>Manzhilevskyy, Olexander D.; Vinnichuk, Alla P.; Smolarz, Andrzej; Mussabekova, Assel; Sundetov, Samat</t>
  </si>
  <si>
    <t>Analysis of hydraulic vibration drive machine for vibration abrasive processing</t>
  </si>
  <si>
    <t>In this work the original design of the vibration hydraulic cylinder of the drive of machine for the vibration abrasive machining is proposed, the structural and calculation scheme of the plunger vibration hydraulic cylinder is considered, also its dynamic and mathematical models of the work flow are presented and their mathematical analysis is performed.</t>
  </si>
  <si>
    <t>Smolarz, Andrzej/AAR-6476-2021; Vinnichuk, Alla/AAX-8995-2021; Smolarz, Andrzej/A-5491-2013; Olexander, Manzhilevskyy/N-4948-2019</t>
  </si>
  <si>
    <t>Smolarz, Andrzej/0000-0002-6473-9627; Smolarz, Andrzej/0000-0002-6473-9627; Olexander, Manzhilevskyy/0000-0001-9497-1702</t>
  </si>
  <si>
    <t>10.15199/48.2019.04.16</t>
  </si>
  <si>
    <t>WOS:000462991300016</t>
  </si>
  <si>
    <t>Vyatkin, SI; Romanyuk, AN; Romanyuk, SO; Nykyforova, LE; Babiuk, NP; Smolarz, A; Jarykbassov, D</t>
  </si>
  <si>
    <t>Vyatkin, Sergey I.; Romanyuk, Alexander N.; Romanyuk, Sergii O.; Nykyforova, Larysa E.; Babiuk, Natalia P.; Smolarz, Andrzej; Jarykbassov, Daniyar</t>
  </si>
  <si>
    <t>Texturing method of the full pixel dynamic range</t>
  </si>
  <si>
    <t>This paper highlights lights in a volume-oriented rendering which features a lot of advanced techniques intended to synthesize a highly realistic visual environment for a diverse set of applications. According to proposed method there is almost no need to go higher than 12 bits if the illumination models is computed at a higher resolution because it is then possible to distribute a particular texture over a restricted range of the full pixel dynamic range.</t>
  </si>
  <si>
    <t>Smolarz, Andrzej/A-5491-2013; Romanyuk, Olexander N/H-6944-2018; Babiuk, Natalia P/H-7910-2018; Smolarz, Andrzej/AAR-6476-2021</t>
  </si>
  <si>
    <t>Smolarz, Andrzej/0000-0002-6473-9627; Smolarz, Andrzej/0000-0002-6473-9627; Pavlov, Sergii/0000-0002-0051-5560; Nykyforova, Larysa/0000-0001-6913-1672; Romanuk, Aleksandr/0000-0002-2245-3364</t>
  </si>
  <si>
    <t>10.1117/12.2500789</t>
  </si>
  <si>
    <t>WOS:000450820000013</t>
  </si>
  <si>
    <t>Bykov, MM; Kovtun, VV; Ivasyuk, ID; Kotyra, A; Mussabekova, A</t>
  </si>
  <si>
    <t>Bykov, Mykola M.; Kovtun, Viacheslav V.; Ivasyuk, Igor D.; Kotyra, Andrzej; Mussabekova, Aisha</t>
  </si>
  <si>
    <t>The automated speaker recognition system of critical use</t>
  </si>
  <si>
    <t>The article presents the determination of limitations of automated speaker recognition systems for critical use. The system, unlike the existing speaker recognition systems, allows predicting the authenticity of the recognition results. It was obtained due to the recognition of matrices with values estimates of interclass relations and interclass distances in the space of classes of speakers, which had fallen to the formulated universal criteria of authenticity evaluation of speaker recognition. The obtained theoretical results were embodied in a modification of the input layer of the three-layered perceptron, which finalizes speaker recognition process by convolution deep neural network.</t>
  </si>
  <si>
    <t>Kovtun, Viacheslav V./M-9043-2019</t>
  </si>
  <si>
    <t>Kovtun, Viacheslav V./0000-0002-7624-7072; Mussabekova, Aisha/0000-0003-2692-6103</t>
  </si>
  <si>
    <t>10.1117/12.2501688</t>
  </si>
  <si>
    <t>WOS:000450820000103</t>
  </si>
  <si>
    <t>Bortnyk, GG; Kychak, VM; Vasylkivskyi, MV; Zyska, T; Mussabekova, A; Muslimov, K</t>
  </si>
  <si>
    <t>Bortnyk, Gennadiy G.; Kychak, Vasyl M.; Vasylkivskyi, Mikola V.; Zyska, Tomasz; Mussabekova, Aisha; Muslimov, Kuanysh</t>
  </si>
  <si>
    <t>The method of resolving power enhancement of jitter analyzers in fiber-optical networks</t>
  </si>
  <si>
    <t>The method of resolving power enhancement of analog-digital conversion path of jitter analyzers in fiber-optical networks is suggested in the research. The analog-digital path is designed on the basis of the principle of phase-plane correction of dynamic errors and is characterized by high resolving power.</t>
  </si>
  <si>
    <t>Mussilimov, Kuanysh/AAA-8787-2020</t>
  </si>
  <si>
    <t>Mussilimov, Kuanysh/0000-0002-8401-7541; Mussabekova, Aisha/0000-0003-2692-6103</t>
  </si>
  <si>
    <t>10.1117/12.2522279</t>
  </si>
  <si>
    <t>WOS:000468219500020</t>
  </si>
  <si>
    <t>Milenin, D; Lysychenko, M; Pankova, O; Titova, NV; Teplova, OY; Kotyra, A; Imanbek, B; Smailova, S; Baitussupov, D</t>
  </si>
  <si>
    <t>Milenin, Dmytro; Lysychenko, Mykola; Pankova, Oksana; Titova, Nataliia, V; Teplova, Olena Yu; Kotyra, Andrzej; Imanbek, Baglan; Smailova, Saule; Baitussupov, Doszhon</t>
  </si>
  <si>
    <t>Research of the ellipsoid area geometry illuminated by a point laser source</t>
  </si>
  <si>
    <t>OPTICAL FIBERS AND THEIR APPLICATIONS 2020</t>
  </si>
  <si>
    <t>19th Conference on Optical Fibers and Their Applications (OFTA)</t>
  </si>
  <si>
    <t>The current state of poultry farming requires the development and application of modern technologies for daily young fledge. Young fledge of high quality guarantees the maximum profit of the production in case of its further growth. It is known that to obtain a healthy, high-immunity young fledge it is necessary to implement an effective process of the eggshell surface disinfection. Therefore, the search and development of highly efficient hatching egg disinfection technologies is an urgent task.</t>
  </si>
  <si>
    <t>Smailova, Saule/AAO-3775-2020; Milenin, Dmytro/Y-1704-2018; Pankova, Oksana/G-6261-2017; Lysychenko, Mykola/V-4585-2017</t>
  </si>
  <si>
    <t>Milenin, Dmytro/0000-0003-3058-2243; Titova, Nataliia/0000-0002-7322-9952; Pankova, Oksana/0000-0003-2866-1858; Lysychenko, Mykola/0000-0002-4424-0159; Imanbek, Baglan/0000-0001-7249-380X</t>
  </si>
  <si>
    <t>10.1117/12.2569781</t>
  </si>
  <si>
    <t>WOS:000589930100021</t>
  </si>
  <si>
    <t>Tymchyk, GS; Skytsiouk, VI; Klotchko, TR; Komada, P; Tleshova, A; Mussabekov, K</t>
  </si>
  <si>
    <t>Tymchyk, Grygorij S.; Skytsiouk, Volodymyr I.; Klotchko, Tatiana R.; Komada, Pawel; Tleshova, Akmaral; Mussabekov, Kanat</t>
  </si>
  <si>
    <t>Determination of the interaction of field structures in the presence area of abstract objects</t>
  </si>
  <si>
    <t>The known methods for defining the parameters of interaction between different abstract objects, as technological or biological origin, do not reflect the full influence of environmental factors. This leads to errors in the measurement of the mechanical and physical properties of the quality of the manufacture of precision parts, as well as to errors in the diagnostics of the fluid state of objects. This article discusses the method of determining the interaction of objects on the basis of determining the processes that affect the creation of a zone of the presence of objects, that is, the abstract object always has spatial-temporal properties, that is, it notifies about its presence, as well as features of the life of the mass of object within its Pandan zone. The assumption is made that the Pandan zone is a force factor in a limited space, to determine the influence of factors of the environment.</t>
  </si>
  <si>
    <t>Tleshova, Akmaral/0000-0002-4594-5265</t>
  </si>
  <si>
    <t>10.1117/12.2522366</t>
  </si>
  <si>
    <t>WOS:000468219500033</t>
  </si>
  <si>
    <t>Savchenko, OA; Miroshnyk, OO; Dyubko, SV; Shchur, T; Komada, P; Mussabekov, K</t>
  </si>
  <si>
    <t>Savchenko, Oleksandr A.; Miroshnyk, Oleksandr O.; Dyubko, Stanislav, V; Shchur, Taras; Komada, Pawel; Mussabekov, Kanat</t>
  </si>
  <si>
    <t>Justification of ice melting capacity on 6-10kV OPL distributing power networks based on fuzzy modeling</t>
  </si>
  <si>
    <t>We developed a fuzzy technical and economic model for optimization the parameters of the ice melting schemes at 6-10 kV OPL of distribution power networks based on which we justified the value of ice melting deposits fusion power, taking into account the uncertainty of initial data.</t>
  </si>
  <si>
    <t>Savchenko, Oleksandr A./F-6444-2017; Miroshnyk, Oleksandr/F-5575-2017</t>
  </si>
  <si>
    <t>Savchenko, Oleksandr A./0000-0002-6401-0852; Miroshnyk, Oleksandr/0000-0002-6144-7573</t>
  </si>
  <si>
    <t>10.15199/48.2019.05.26</t>
  </si>
  <si>
    <t>WOS:000466105800026</t>
  </si>
  <si>
    <t>Kungurtsev, O; Novikova, N; Reshetnyak, M; Cherepinina, Y; Gromaszek, K; Jarykbassov, D</t>
  </si>
  <si>
    <t>Kungurtsev, Oleksii; Novikova, Nataliia; Reshetnyak, Maria; Cherepinina, Yana; Gromaszek, Konrad; Jarykbassov, Daniyar</t>
  </si>
  <si>
    <t>Method for defining conceptual classes in the description of use cases</t>
  </si>
  <si>
    <t>A method for creating conceptual classes at the stage of forming requirements for the development of a software product is proposed. Conceptual classes are formed simultaneously with the creation of a textual description of the use case, basing on the obtained earlier information about the executors and the list of use cases. The studies were carried out on the basis of the previously proposed classification of scenarios for use cases. Mathematical models of the use case and conceptual class are proposed. The definition of a conceptual class involves defining the class name, class data (variables), and class methods. In the process of constructing conceptual classes the connection of each element of the class structure with the use case is established by forming references to it and the number of the corresponding scenario item. In accordance with the proposed mathematical models, algorithms have been developed and the software product UseCaseEditorV3 has been created. The conducted experiments showed a significant reduction in time and a decrease in the number of errors in the application of the proposed method.</t>
  </si>
  <si>
    <t>Pavlov, Sergii/0000-0002-0051-5560</t>
  </si>
  <si>
    <t>10.1117/12.2537070</t>
  </si>
  <si>
    <t>WOS:000511104400075</t>
  </si>
  <si>
    <t>Titov, AV; Mykhalevych, VM; Popiel, P; Mussabekov, K</t>
  </si>
  <si>
    <t>Titov, Andrii V.; Mykhalevych, Volodymyr M.; Popiel, Piotr; Mussabekov, Kanat</t>
  </si>
  <si>
    <t>Statement and solution of new problems of deformability theory</t>
  </si>
  <si>
    <t>The description of the problems, solved within the frame of deformability theory is given. The mathematical statement of the basic problem of deformability theory for obtaining the analytical dependences of ultimate strains in closed form is considered. It is shown that this problem, even applying the principle of linear damage accumulation is connected with the solution of a nonlinear integral equation, that can be composed in a number of ways. The general solution of the integral equation for the case, set by deformations path, is obtained. Analytical solutions of the basic problem of deformability theory for separate cases are obtained and analyzed, in particular, for deformations path, that occurs on the free surface at axisymmetric compression of cylindric specimen by flat rough plates.</t>
  </si>
  <si>
    <t>Mykhalevych, Volodymyr/M-8519-2019; Titov, Andrii/AAF-4512-2019</t>
  </si>
  <si>
    <t xml:space="preserve">Mykhalevych, Volodymyr/0000-0003-1557-7331; </t>
  </si>
  <si>
    <t>10.1117/12.2501635</t>
  </si>
  <si>
    <t>WOS:000450820000194</t>
  </si>
  <si>
    <t>Studenyak, IP; Kranjcec, M; Pop, MM; Studenyak, VI; Suslikov, LM; Pinaeva, OY; Komada, P; Luganskaya, S; Kozhamberdiyeva, M; Mussabekova, A</t>
  </si>
  <si>
    <t>Studenyak, Ihor P.; Kranjcec, Mladen; Pop, Mykhailo M.; Studenyak, Viktor, I; Suslikov, Leonid M.; Pinaeva, Olga Yu; Komada, Pawel; Luganskaya, Saule; Kozhamberdiyeva, Mergul; Mussabekova, Aisha</t>
  </si>
  <si>
    <t>Optical parameters of (Ga0.4In0.6)(2)Se-3 thin film</t>
  </si>
  <si>
    <t>(Ga0.4In0.6)(2)Se-3 thin films were deposited by thermal evaporation technique. Refractive index and extinction coefficient dispersions were obtained from the spectral ellipsometry measurements. The dispersion of refractive index is described in the framework of Wemple-DiDomenico model. The energy pseudogap and Urbach energy were determined from the optical absorption spectrum of (Ga0.4In0.6)(2)Se-3 thin film. Optical parameters of (Ga0.4In0.6)(2)Se-3 thin film and single crystal were compared.</t>
  </si>
  <si>
    <t>Pop, Misha/ABE-2492-2021; Suslikov, Leonid Michailovich/F-8895-2019; Studenyak, Ihor/ABF-5979-2021</t>
  </si>
  <si>
    <t xml:space="preserve">Pop, Misha/0000-0003-3674-3482; </t>
  </si>
  <si>
    <t>10.1117/12.2569782</t>
  </si>
  <si>
    <t>WOS:000589930100005</t>
  </si>
  <si>
    <t>Dudorov, VV; Myshkin, VF; Khan, VA; Izhoykin, DA; Gamov, DL; Lensky, VN; Abramova, ES; Orazymbetova, AK; Ospanov, NA; Kargulova, AN</t>
  </si>
  <si>
    <t>Dudorov, V. V.; Myshkin, V. F.; Khan, V. A.; Izhoykin, D. A.; Gamov, D. L.; Lensky, V. N.; Abramova, E. S.; Orazymbetova, A. K.; Ospanov, N. A.; Kargulova, A. N.</t>
  </si>
  <si>
    <t>Reduction of data processing error of heterogeneous system laser sensing</t>
  </si>
  <si>
    <t>24TH INTERNATIONAL SYMPOSIUM ON ATMOSPHERIC AND OCEAN OPTICS: ATMOSPHERIC PHYSICS</t>
  </si>
  <si>
    <t>24th International Symposium on Atmospheric and Ocean Optics - Atmospheric Physics</t>
  </si>
  <si>
    <t>Modern research devices allow obtaining a large amount of information in remote laser sensing of atmospheric aerosols. However, the increase in the data volume processed by the Fredholm integral equation of the first kind increases the processing time non-linearly. The paper describes a method using known algorithms for integral equation processing with the data of aerosols laser sensing. The use of several samples from the transmission spectrum at more than 1000 wavelengths makes it possible to determine the dispersed particles sizes in a short time with an acceptable error. The developed algorithm is approved for determining the granulometric composition of laboratory heterogeneous systems. The results of laser diagnostics and the particle sizes determined from the electron microscope images were compared.</t>
  </si>
  <si>
    <t>Dudorov, Vadim V/J-8620-2015; Ospanova, Nurzhamal/AAZ-8799-2020; Alekseevich, Khan Valery Alekseevich Khan Valery/ABC-6111-2020; Abramova, Evgenya/AAS-1403-2020</t>
  </si>
  <si>
    <t>10.1117/12.2506127</t>
  </si>
  <si>
    <t>WOS:000459714100105</t>
  </si>
  <si>
    <t>Taisarinova, A; Loprencipe, G; Junussova, M</t>
  </si>
  <si>
    <t>Taisarinova, Aislu; Loprencipe, Giuseppe; Junussova, Madina</t>
  </si>
  <si>
    <t>The Evolution of the Kazakhstani Silk Road Section from a Transport into a Logistics Corridor and the Economic Sustainability of Regional Development in Central Asia</t>
  </si>
  <si>
    <t>SUSTAINABILITY</t>
  </si>
  <si>
    <t>Central Asian countries attract investment in transport infrastructure to rebuild the Silk Road paths and enjoy economic benefits from the participation in international trade. The Kazakhstani government approached the Russian and Chinese governments intending to join the Western Europe-Western China (WE-WC) initiative to boost the country's regional development. The paper aims to assess how the WE-WC transport corridor affected the economic potential of linking cities and regions starting from the quality of transport infrastructure and leading to their export potential. The study's findings showed that the Kazakhstan section of the WE-WC corridor was at an early stage of transformation from a transport into an economic corridor. While the Russia-Uzbekistan section continues to serve mainly a transit function and operate at the level of transport infrastructure, the China-Kyrgyzstan section has started evolving from the level of multimode transport corridor to the level of logistics corridor. The economic sustainability of the WE-WC linking mining and agricultural regions of Kazakhstan still comes into question and depends on the government's further region-specific policy actions.</t>
  </si>
  <si>
    <t>Taisarinova, Aislu/AAU-3578-2020; Giuseppe, Loprencipe/C-2223-2013</t>
  </si>
  <si>
    <t>Taisarinova, Aislu/0000-0002-2348-009X; Giuseppe, Loprencipe/0000-0003-1003-8849; Junussova, Madina/0000-0003-2623-4000</t>
  </si>
  <si>
    <t>10.3390/su12156291</t>
  </si>
  <si>
    <t>WOS:000559032300001</t>
  </si>
  <si>
    <t>Kolyanovska, LM; Palamarchuk, IP; Sukhenko, YG; Mushtruk, MM; Sukhenko, VY; Vasuliev, VP; Semko, TV; Tyshchenko, LM; Popiel, P; Mussabekova, A; Bissarinov, B</t>
  </si>
  <si>
    <t>Kolyanovska, Lyudmila M.; Palamarchuk, Igor P.; Sukhenko, Yuri G.; Mushtruk, Mykhail. M.; Sukhenko, Vladislav Y.; Vasuliev, Volodymyr P.; Semko, Tetyana V.; Tyshchenko, Liudmyla M.; Popiel, Piotr; Mussabekova, Assel; Bissarinov, Baituma</t>
  </si>
  <si>
    <t>Mathematical modeling of the extraction process of oil-containing raw materials with pulsed intensification of heat of mass transfer</t>
  </si>
  <si>
    <t>Extraction method is still the most waste-free in oil recovery technologies, and in the case of low-soybean seeds, the most convenient. Therefore, with the impulse intensification of this process, it is possible not only to increase its efficiency, but also to achieve compactness of equipment, to reduce energy costs and to improve the quality of extraction oils. The methods of intensification of the extraction process from plant raw materials, which can be divided into mechanical, thermal, biochemical and electrophysical, are analyzed, generalized and classified. The hypothesis is confirmed according to which the intensification of the extraction process of oil with an increased content of tocopherols occurs due to the use of a pressure diffusion flux from the capillary-porous structure of plant raw materials under the action of a microwave field. It is proved that the proposed number of energy effects successfully correlates the effect of the pulsed microwave field on the mass-transfer rate when extracting oil from rapeseed and soybean seeds. Using the developed mathematical model of the extraction process with pulse intensification, it is possible to deduce the dependences of the mass transfer coefficient on the number of energy effects, the dependence of the mass transfer coefficient on the microwave power and other dependences of the dimensionless criterial complexes characterizing the investigated process with means of its intensification. A determining effect on the mass transfer coefficient microwave power is defined. Burdo (Bu) vaporization number, showing the ratio of the microwave power and power needed to convert the liquid into vapor, corrects and coordinates the experimental data with an error of 8-16.5%.</t>
  </si>
  <si>
    <t>Semko, Tetiana/D-6913-2018; Mushtruk, Mikhailo/AAG-1410-2021; Sukhenko, Vladyslav Y./AAN-6413-2020</t>
  </si>
  <si>
    <t>Semko, Tetiana/0000-0002-1951-5384; Mushtruk, Mikhailo/0000-0002-3646-1226; Sukhenko, Vladyslav Y./0000-0002-8325-3331; Sukhenko, Yurii/0000-0002-1964-7467; Palamarcuk, Igor'/0000-0002-0441-6586; Baissarinov, Baituma/0000-0002-2218-0749</t>
  </si>
  <si>
    <t>10.1117/12.2522354</t>
  </si>
  <si>
    <t>WOS:000468219500032</t>
  </si>
  <si>
    <t>Volodarskyi, IT; Kosheva, LO; Warsza, Z; Komada, P; Nurmakhambetov, A</t>
  </si>
  <si>
    <t>Volodarskyi, Ievhen T.; Kosheva, Larysa O.; Warsza, Zygmunt; Komada, Pawel; Nurmakhambetov, Askhat</t>
  </si>
  <si>
    <t>The influence of the characteristics of the measuring instrument on the reliability of decision making in the assessment of conformity</t>
  </si>
  <si>
    <t>Shown necessity accounting function conversion of measuring instrument when assessing the reliability decision making on the conformity of the object to the requirements on the basis of the results of measurements of its parameters. Considered is the influence of the parameters of the measuring instrument conversion function on the character of decisions and its probability. It is shown that the actual shift characteristic and its sensitivity is within these limits may have different values, which may lead not only to change the probability (uncertainty) of the received solutions, but also to change its character. Applying an auxiliary quantity, homogeneous with the measured one, is proposed in the quality control of an object made with the use of measuring channel and decision-making module. The result of processing this quantity is applied for the additive and multiplicative correction of decision limits. This allows to reducing the impact of imperfect processing characteristics of measuring instrument on the decision making on the conformity of the object (shown on the numerical example).</t>
  </si>
  <si>
    <t>Komada, Paweł/A-5459-2013</t>
  </si>
  <si>
    <t>Komada, Paweł/0000-0002-9032-9285; Kaliczynska, Malgorzata/0000-0003-3886-5504</t>
  </si>
  <si>
    <t>10.1117/12.2501588</t>
  </si>
  <si>
    <t>WOS:000450820000091</t>
  </si>
  <si>
    <t>Pashko, A; Krak, IV; Vasylyk, O; Syniavska, O; Puhach, VM; Shevchenko, LS; Omiotek, Z; Mussabekova, A; Baitussupov, D</t>
  </si>
  <si>
    <t>Pashko, Anatolii; Krak, Iurii, V; Vasylyk, Olga; Syniavska, Olga; Puhach, Vitalina M.; Shevchenko, Liudmyla S.; Omiotek, Zbigniew; Mussabekova, Assel; Baitussupov, Doszhon</t>
  </si>
  <si>
    <t>Quality estimation for models of a generalized Wiener process</t>
  </si>
  <si>
    <t>In the paper, we study quality of statistical simulation of a generalized wiener process. In order to construct a model, we use spectral representation of a generalized Wiener process in the form of stochastic integral. The model is constructed with a given accuracy and reliability in the space of integrable functions. For estimation of the model quality we use estimates of the Hurst parameter, as well as estimates of correlation function of the increments of realizations obtained.</t>
  </si>
  <si>
    <t>Pashko, Anatolii A/H-9869-2018; Omiotek, Zbigniew/B-7028-2017; Krak, Iurii/ABC-2649-2021; Shevchenko, Liudmyla S/P-5115-2017; Syniavska, Olga O./G-2175-2019</t>
  </si>
  <si>
    <t>Pashko, Anatolii A/0000-0001-6944-8477; Omiotek, Zbigniew/0000-0002-6614-7799; Krak, Iurii/0000-0002-8043-0785; Shevchenko, Liudmyla S/0000-0003-4991-4949; Syniavska, Olga O./0000-0002-2711-3940</t>
  </si>
  <si>
    <t>10.15199/48.2020.10.16</t>
  </si>
  <si>
    <t>WOS:000576255500016</t>
  </si>
  <si>
    <t>Zabolotna, NI; Okarskyi, HH; Pavlov, SV; Sholota, VV; Turskyi, OF; Omiotek, Z; Amirgaliyeva, S; Zhunissova, U; Orazalieva, S</t>
  </si>
  <si>
    <t>Zabolotna, Nataliia, I; Okarskyi, Heorhii H.; Pavlov, Sergei, V; Sholota, Vladyslava V.; Turskyi, Olexander F.; Omiotek, Zbigniew; Amirgaliyeva, Saltanat; Zhunissova, Ulzhalgas; Orazalieva, Sandugash</t>
  </si>
  <si>
    <t>ROC analysis of informativeness of mapping of the ellipticity distributions of blood plasma films laser images polarization in the evaluation of pathological changes in the breast</t>
  </si>
  <si>
    <t>The method of mapping the ellipticity of the polarization image of blood plasma films and the analysis of the statistical moments of the obtained distributions underlies the evaluation of the mammary gland condition is considered in the article. Indicators of sensitivity and specificity of this method were evaluated and graphs of ROC curves for control group, malignant group and benign group were constructed.</t>
  </si>
  <si>
    <t>Omiotek, Zbigniew/B-7028-2017; Orazalieva, Sandugash/ABF-3013-2020; Zhunissova, Ulzhalgas/HCH-2459-2022</t>
  </si>
  <si>
    <t>Omiotek, Zbigniew/0000-0002-6614-7799; Orazaliyeva, Sandugash/0000-0002-2838-1867</t>
  </si>
  <si>
    <t>10.1117/12.2569775</t>
  </si>
  <si>
    <t>WOS:000589930100017</t>
  </si>
  <si>
    <t>Iskovich-Lototsky, RD; Kots, IV; Ivanchuk, YV; Ivashko, YI; Gromaszek, K; Mussabekova, A; Kalimoldayev, M</t>
  </si>
  <si>
    <t>Iskovich-Lototsky, Rostislav D.; Kots, Ivan, V; Ivanchuk, Yaroslav, V; Ivashko, Yevheniy I.; Gromaszek, Konrad; Mussabekova, Assel; Kalimoldayev, Mashat</t>
  </si>
  <si>
    <t>Terms of the stability for the control valve of the hydraulic impulse drive of vibrating and vibro-impact machines</t>
  </si>
  <si>
    <t>The working process and regularities of the functioning of vibrating and vibro-impact machines based on hydroimpulse drive with a single-stage valve pulser are analyzed. The essential characteristics determining the conditions for the excitation and existence of periodic oscillations of the valve-pulser shut-off valve are determined. Using the criterion of A. Hurwitz, based on the differential equation of motion, the existence of undamped periodic oscillations of the valve-pulser shut-off valve is analytically justified.</t>
  </si>
  <si>
    <t>Ivanchuk, Yaroslav V/J-2797-2018; Kots, Ivan V./N-8311-2016</t>
  </si>
  <si>
    <t>Ivanchuk, Yaroslav Vladimirovich/0000-0002-4775-6505; Kots, Ivan V./0000-0003-0870-6385</t>
  </si>
  <si>
    <t>10.15199/48.2019.04.04</t>
  </si>
  <si>
    <t>WOS:000462991300004</t>
  </si>
  <si>
    <t>Azarov, OD; Obertyukh, MR; Panas, P; Kisala, P; Kashaganova, G; Amirgaliyeva, S</t>
  </si>
  <si>
    <t>Azarov, Olexiy D.; Obertyukh, Maxim R.; Panas, Patryk; Kisala, Piotr; Kashaganova, Gulzhan; Amirgaliyeva, Saltanat</t>
  </si>
  <si>
    <t>Analogue part of multichannel highly productive analog-digital system on converters and switches of current</t>
  </si>
  <si>
    <t>A method for structurally-functional organization of an analog part of a highly productive ADC is proposed. In this method the primary transformation and commutation of signals in channels is performed over currents. The possibility of implementing the required analog units for primary conversion channels of input electrical signals from sensors is analyzed. Analytical relations connecting the values of input and output electrical quantities are obtained.</t>
  </si>
  <si>
    <t>Kisała, Piotr/AAD-7771-2019; Kashaganova, Gulzhan/V-5655-2018; Kisała, Piotr/B-4961-2013</t>
  </si>
  <si>
    <t xml:space="preserve">Kisała, Piotr/0000-0002-9985-5898; Kashaganova, Gulzhan/0000-0001-8150-1621; </t>
  </si>
  <si>
    <t>10.15199/48.2019.04.20</t>
  </si>
  <si>
    <t>WOS:000462991300020</t>
  </si>
  <si>
    <t>Vasilevskyi, O; Didych, V; Kravchenko, A; Yakovlev, M; Andrikevych, I; Kompanets, D; Danylyuk, Y; Wojcik, W; Nurmakhambetov, A</t>
  </si>
  <si>
    <t>Vasilevskyi, Oleksandr; Didych, Volodymyr; Kravchenko, Anna; Yakovlev, Maksym; Andrikevych, Iryna; Kompanets, Dmytro; Danylyuk, Yevhen; Wojcik, Waldemar; Nurmakhambetov, Askhat</t>
  </si>
  <si>
    <t>Method of evaluating the level of confidence based on metrological risks for determining the coverage factor in the concept of uncertainty</t>
  </si>
  <si>
    <t>A method for estimating the level of confidence for determining the coverage factor based on metrological risks is proposed using the example of using information on tolerances and uncertainty of measuring the activity of ions, which allows to establish a reasonable interval around the measurement result, within which most of the values that can be justified are assigned to the measured value.</t>
  </si>
  <si>
    <t>Васілевський, Олександр/AAJ-2363-2020; Vasilevskyi, Oleksandr/O-8868-2015; Vasilevskyi, Oleksandr/F-6377-2014</t>
  </si>
  <si>
    <t>Vasilevskyi, Oleksandr/0000-0002-8618-0377; Vasilevskyi, Oleksandr/0000-0002-8618-0377</t>
  </si>
  <si>
    <t>10.1117/12.2501576</t>
  </si>
  <si>
    <t>WOS:000450820000084</t>
  </si>
  <si>
    <t>Timchenko, LI; Kokriatskaia, NI; Pavlov, SV; Stepaniuk, DS; Sichko, TV; Ivasyuk, ID; Dzierzak, R; Amirgaliyeva, S</t>
  </si>
  <si>
    <t>Timchenko, Leonid I.; Kokriatskaia, Natalia I.; Pavlov, Sergii V.; Stepaniuk, Dmytro S.; Sichko, Tetiana V.; Ivasyuk, Igor D.; Dzierzak, Roza; Amirgaliyeva, Saltanat</t>
  </si>
  <si>
    <t>Method of indicators forecasting of biomedical images using a parallel-hierarchical network</t>
  </si>
  <si>
    <t>The article is considering building of the method of prediction of indicators of biomedical images. There was considered structure of the system that have to solve the problem of processing parameters of biomedical images. There was considered the constructing of such system using a parallel-hierarchical network as well.</t>
  </si>
  <si>
    <t>Timchenko, Leonid/Q-7100-2018</t>
  </si>
  <si>
    <t>, Leonid/0000-0001-5056-5913; Kokriatskaia, Natalia/0000-0003-0090-3886</t>
  </si>
  <si>
    <t>10.1117/12.2536808</t>
  </si>
  <si>
    <t>WOS:000511104400097</t>
  </si>
  <si>
    <t>Lanets, OS; Derevenk, IA; Borovets, VM; Kovtonyuk, MM; Komada, P; Mussabekov, K; Yeraliyeva, B</t>
  </si>
  <si>
    <t>Lanets, Oleksiy S.; Derevenk, Irina A.; Borovets, Volodymyr M.; Kovtonyuk, Mariana M.; Komada, Pawel; Mussabekov, Kanat; Yeraliyeva, Bakhyt</t>
  </si>
  <si>
    <t>Substantiation of consolidated inertial parameters of vibrating bunker feeder</t>
  </si>
  <si>
    <t>The article describes the method of installing the inertial parameters of a vibration bunker feeder. The emphasis is on the fact that for the complete calculation of the vibration bunker with propeller-shaped movement of bodies, implemented on the basis of hyperboloid torsion, it is necessary to know precisely the consolidated mass or the sum of the moment of inertia, which in the future are used to determine the coefficient of stiffness of the elastic node. For this purpouse we propose a method for establishing analytic dependencies for combined inertial parameters. The results were verified on a pilot sample of a vibration bunker feeder.</t>
  </si>
  <si>
    <t>Derevenko, Iryna/AAE-3131-2021; Borovets, Volodymyr/AAV-4186-2020; Kovtoniuk, Mariana/AAI-8500-2021; Derevenko, Iryna/L-9742-2018</t>
  </si>
  <si>
    <t>Derevenko, Iryna/0000-0003-0132-8035; Borovets, Volodymyr/0000-0002-7443-3066; Derevenko, Iryna/0000-0003-0132-8035</t>
  </si>
  <si>
    <t>10.15199/48.2019.04.09</t>
  </si>
  <si>
    <t>WOS:000462991300009</t>
  </si>
  <si>
    <t>Karnieli, A; Gilad, U; Ponzet, M; Svoray, T; Mirzadinov, R; Fedorina, O</t>
  </si>
  <si>
    <t>Karnieli, A.; Gilad, U.; Ponzet, M.; Svoray, T.; Mirzadinov, R.; Fedorina, O.</t>
  </si>
  <si>
    <t>Assessing land-cover change and degradation in the Central Asian deserts using satellite image processing and geostatistical methods</t>
  </si>
  <si>
    <t>JOURNAL OF ARID ENVIRONMENTS</t>
  </si>
  <si>
    <t>Soil and vegetation degradation around watering points has been observed in many drylands around the world. It can be recognized in spaceborne imagery as radial brightness belts fading as a function of distance from the water wells. The primary goal of the study was to characterize spatial and temporal land degradation/rehabilitation in the Central Asian drylands. Tasseled Cap's brightness index was found to be the best spectral transformation for enhancing the contrast between the bright-degraded areas close to the wells and the darker surrounding areas far from and in-between these wells. Semi-variograms were derived to understand the spatial structure present in the spaceborne imagery of two desert sites and in three key time periods (mid-late 1970s, around 1990, and 2000). A geostatistical model, namely the kriging interpolation technique, was applied for smoothing brightness index values extracted from 30 to 80 m spatial resolution images in order to assess spatial and temporal land-cover patterns. Change detection analysis, based on the kriging prediction maps, was performed to assess the direction and intensity of changes between the study periods. These findings were linked to the socio-economic situation before and after the collapse of the Soviet Union that influenced the grazing pressure and hence the land-use/land-cover state of the study sites. The study found that degradation occurred in some areas due to recent exploration and exploitation of the gas and oil reserves in the region. Another area was subject to rehabilitation of the rangeland due to a dramatic decrease in the number of livestock due to socio-economical changes after the independence of Kazakhstan in 1991. (c) 2008 Elsevier Ltd. All rights reserved.</t>
  </si>
  <si>
    <t>Karnieli, Arnon/F-1782-2012; Svoray, Tal/G-5667-2012</t>
  </si>
  <si>
    <t>Karnieli, Arnon/0000-0001-8065-9793; Svoray, Tal/0000-0003-2243-8532</t>
  </si>
  <si>
    <t>0140-1963</t>
  </si>
  <si>
    <t>10.1016/j.jaridenv.2008.07.009</t>
  </si>
  <si>
    <t>WOS:000259721500013</t>
  </si>
  <si>
    <t>Stashkevich, AT; Kozan, NR; Oliynik, IY; Hulei, LV; Polevoy, VP; Solovey, YM; Ushenko, YO; Dubolazov, OV; Paliy, VG; Wojcik, W; Duskazaev, G; Zhunissova, U; Jarykbassov, D</t>
  </si>
  <si>
    <t>Stashkevich, Anatoly T.; Kozan, Natalia R.; Oliynik, Igor Yu; Hulei, Lilia, V; Polevoy, Vitaliy P.; Solovey, Yuriy M.; Ushenko, Yuriy O.; Dubolazov, Olexander, V; Paliy, Victor G.; Wojcik, Waldemar; Duskazaev, Gali; Zhunissova, Ulzhalgas; Jarykbassov, Daniyar</t>
  </si>
  <si>
    <t>Multiparameter polarization-phase microscopy of optically anisotropic networks of biological crystals</t>
  </si>
  <si>
    <t>PHOTONICS APPLICATIONS IN ASTRONOMY, COMMUNICATIONS, INDUSTRY, AND HIGH ENERGY PHYSICS EXPERIMENTS 2021</t>
  </si>
  <si>
    <t>A new digital technique for objective differential diagnosis of the septic process severity was developed and experimentally tested by phase mapping of microscopic images of histological sections of polycrystalline internal organs and blood films of laboratory rats. the results of statistical analysis of histological sections of the internal organs of rats from control group 1 and research groups 2 to 4 with different severity of septic pathology are presented.</t>
  </si>
  <si>
    <t>N.M., Kozan/AAP-5644-2020</t>
  </si>
  <si>
    <t>N.M., Kozan/0000-0003-1017-5077; Pavlov, Sergii/0000-0002-0051-5560; Solovei, Yurii/0000-0002-0269-6967</t>
  </si>
  <si>
    <t>10.1117/12.2617359</t>
  </si>
  <si>
    <t>WOS:000766385500014</t>
  </si>
  <si>
    <t>Han, X; Akhmet, G; Zhang, W; Chao, YX; Jin, Y; Yu, Y; Hu, P; Ibraimov, A</t>
  </si>
  <si>
    <t>Han, X.; Akhmet, G.; Zhang, W.; Chao, Y. X.; Jin, Y.; Yu, Y.; Hu, P.; Ibraimov, A.</t>
  </si>
  <si>
    <t>The effect of adhesive fillet on mechanical performance of adhesively bonded corrugated sandwich structures: an experimental-numerical study</t>
  </si>
  <si>
    <t>JOURNAL OF ADHESION</t>
  </si>
  <si>
    <t>Adhesive fillet has been proposed to improve the mechanical performance of adhesively bonded corrugated sandwich structures, but limited research can be found focusing on the effect of adhesive fillet on the stress state within the ABCSS. In this work, an experimental-FE modelling work was carried out to study the effect of adhesive fillets on the mechanical performance of adhesively bonded corrugated sandwich structures (ABCSS) under 3-point bending load. Three-point bending tests were conducted for model verification in the numerical analysis procedure on adhesively bonded corrugated sandwich structures. Additionally, load-displacement curves have been deduced to determine the load-bearing capacity and failure performance of the corrugated sandwich structures. Cohesive Zone Model (CZM) was adopted for damage analysis in the adhesive layer as well as the fillet, while detailed discussion on the stress distribution caused by various adhesive fillet geometrical dimensions was also addressed. It can be judged that increasing the fillet size can provide a smoother transition between the adhesive layer and adherend, and thus reduce the stress concentration at the edge of the overlap region. It was concluded that enhancing the size of adhesive fillets led to the better mechanical performance of the adhesively bonded corrugated sandwich structure.</t>
  </si>
  <si>
    <t>Yu, Ye/AAD-7935-2019; Akhmet, Ganiy/AAH-6913-2020</t>
  </si>
  <si>
    <t>Jin, Yong/0000-0002-1588-7666; Han, Xiao/0000-0002-2595-0067</t>
  </si>
  <si>
    <t>0021-8464</t>
  </si>
  <si>
    <t>10.1080/00218464.2019.1657417</t>
  </si>
  <si>
    <t>WOS:000482661100001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</si>
</sst>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39">
    <font>
      <sz val="10"/>
      <name val="Arial"/>
      <family val="0"/>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u val="single"/>
      <sz val="10"/>
      <color indexed="3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0" fontId="2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12">
    <xf numFmtId="0" fontId="0" fillId="0" borderId="0" xfId="0" applyAlignment="1">
      <alignment/>
    </xf>
    <xf numFmtId="0" fontId="0" fillId="0" borderId="0" xfId="0" applyAlignment="1">
      <alignment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10"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6"/>
  <sheetViews>
    <sheetView tabSelected="1" view="pageBreakPreview" zoomScale="60" zoomScaleNormal="57" zoomScalePageLayoutView="0" workbookViewId="0" topLeftCell="A1">
      <selection activeCell="S4" sqref="S4"/>
    </sheetView>
  </sheetViews>
  <sheetFormatPr defaultColWidth="9.140625" defaultRowHeight="12.75"/>
  <cols>
    <col min="1" max="1" width="5.7109375" style="9" customWidth="1"/>
    <col min="2" max="4" width="29.140625" style="10" customWidth="1"/>
    <col min="5" max="5" width="23.7109375" style="10" customWidth="1"/>
    <col min="6" max="6" width="15.140625" style="10" customWidth="1"/>
    <col min="7" max="7" width="41.57421875" style="10" customWidth="1"/>
    <col min="8" max="9" width="16.421875" style="10" customWidth="1"/>
    <col min="10" max="10" width="12.57421875" style="11" customWidth="1"/>
    <col min="11" max="11" width="13.57421875" style="11" customWidth="1"/>
    <col min="12" max="12" width="12.140625" style="11" customWidth="1"/>
    <col min="13" max="13" width="21.28125" style="10" customWidth="1"/>
    <col min="14" max="14" width="19.140625" style="10" customWidth="1"/>
    <col min="15" max="16" width="29.140625" style="1" customWidth="1"/>
  </cols>
  <sheetData>
    <row r="1" spans="1:16" s="7" customFormat="1" ht="25.5">
      <c r="A1" s="4" t="s">
        <v>0</v>
      </c>
      <c r="B1" s="5" t="s">
        <v>1</v>
      </c>
      <c r="C1" s="5" t="s">
        <v>2</v>
      </c>
      <c r="D1" s="5" t="s">
        <v>3</v>
      </c>
      <c r="E1" s="5" t="s">
        <v>4</v>
      </c>
      <c r="F1" s="5" t="s">
        <v>5</v>
      </c>
      <c r="G1" s="5" t="s">
        <v>6</v>
      </c>
      <c r="H1" s="5" t="s">
        <v>7</v>
      </c>
      <c r="I1" s="5" t="s">
        <v>8</v>
      </c>
      <c r="J1" s="5" t="s">
        <v>9</v>
      </c>
      <c r="K1" s="5" t="s">
        <v>10</v>
      </c>
      <c r="L1" s="5" t="s">
        <v>11</v>
      </c>
      <c r="M1" s="5" t="s">
        <v>12</v>
      </c>
      <c r="N1" s="5" t="s">
        <v>13</v>
      </c>
      <c r="O1" s="6"/>
      <c r="P1" s="6"/>
    </row>
    <row r="2" spans="1:14" ht="95.25" customHeight="1">
      <c r="A2" s="3">
        <v>1</v>
      </c>
      <c r="B2" s="2" t="s">
        <v>248</v>
      </c>
      <c r="C2" s="2" t="s">
        <v>249</v>
      </c>
      <c r="D2" s="2" t="s">
        <v>250</v>
      </c>
      <c r="E2" s="2" t="s">
        <v>251</v>
      </c>
      <c r="F2" s="2" t="s">
        <v>15</v>
      </c>
      <c r="G2" s="2" t="s">
        <v>252</v>
      </c>
      <c r="H2" s="2" t="s">
        <v>253</v>
      </c>
      <c r="I2" s="2" t="s">
        <v>254</v>
      </c>
      <c r="J2" s="8" t="s">
        <v>255</v>
      </c>
      <c r="K2" s="8">
        <v>2021</v>
      </c>
      <c r="L2" s="8" t="s">
        <v>256</v>
      </c>
      <c r="M2" s="2" t="s">
        <v>257</v>
      </c>
      <c r="N2" s="2" t="str">
        <f>HYPERLINK("https%3A%2F%2Fwww.webofscience.com%2Fwos%2Fwoscc%2Ffull-record%2FWOS:000620686900019","View Full Record in Web of Science")</f>
        <v>View Full Record in Web of Science</v>
      </c>
    </row>
    <row r="3" spans="1:14" ht="95.25" customHeight="1">
      <c r="A3" s="3">
        <v>2</v>
      </c>
      <c r="B3" s="2" t="s">
        <v>266</v>
      </c>
      <c r="C3" s="2" t="s">
        <v>267</v>
      </c>
      <c r="D3" s="2" t="s">
        <v>268</v>
      </c>
      <c r="E3" s="2" t="s">
        <v>269</v>
      </c>
      <c r="F3" s="2" t="s">
        <v>15</v>
      </c>
      <c r="G3" s="2" t="s">
        <v>270</v>
      </c>
      <c r="H3" s="2" t="s">
        <v>271</v>
      </c>
      <c r="I3" s="2" t="s">
        <v>272</v>
      </c>
      <c r="J3" s="8" t="s">
        <v>273</v>
      </c>
      <c r="K3" s="8">
        <v>2021</v>
      </c>
      <c r="L3" s="8" t="s">
        <v>274</v>
      </c>
      <c r="M3" s="2" t="s">
        <v>275</v>
      </c>
      <c r="N3" s="2" t="str">
        <f>HYPERLINK("https%3A%2F%2Fwww.webofscience.com%2Fwos%2Fwoscc%2Ffull-record%2FWOS:000640521200010","View Full Record in Web of Science")</f>
        <v>View Full Record in Web of Science</v>
      </c>
    </row>
    <row r="4" spans="1:14" ht="95.25" customHeight="1">
      <c r="A4" s="3">
        <v>3</v>
      </c>
      <c r="B4" s="2" t="s">
        <v>295</v>
      </c>
      <c r="C4" s="2" t="s">
        <v>296</v>
      </c>
      <c r="D4" s="2" t="s">
        <v>297</v>
      </c>
      <c r="E4" s="2" t="s">
        <v>251</v>
      </c>
      <c r="F4" s="2" t="s">
        <v>15</v>
      </c>
      <c r="G4" s="2" t="s">
        <v>298</v>
      </c>
      <c r="H4" s="2" t="s">
        <v>15</v>
      </c>
      <c r="I4" s="2" t="s">
        <v>299</v>
      </c>
      <c r="J4" s="8" t="s">
        <v>255</v>
      </c>
      <c r="K4" s="8">
        <v>2021</v>
      </c>
      <c r="L4" s="8" t="s">
        <v>300</v>
      </c>
      <c r="M4" s="2" t="s">
        <v>301</v>
      </c>
      <c r="N4" s="2" t="str">
        <f>HYPERLINK("https%3A%2F%2Fwww.webofscience.com%2Fwos%2Fwoscc%2Ffull-record%2FWOS:000739086800008","View Full Record in Web of Science")</f>
        <v>View Full Record in Web of Science</v>
      </c>
    </row>
    <row r="5" spans="1:14" ht="95.25" customHeight="1">
      <c r="A5" s="3">
        <v>4</v>
      </c>
      <c r="B5" s="2" t="s">
        <v>329</v>
      </c>
      <c r="C5" s="2" t="s">
        <v>330</v>
      </c>
      <c r="D5" s="2" t="s">
        <v>331</v>
      </c>
      <c r="E5" s="2" t="s">
        <v>332</v>
      </c>
      <c r="F5" s="2" t="s">
        <v>15</v>
      </c>
      <c r="G5" s="2" t="s">
        <v>333</v>
      </c>
      <c r="H5" s="2" t="s">
        <v>334</v>
      </c>
      <c r="I5" s="2" t="s">
        <v>15</v>
      </c>
      <c r="J5" s="8" t="s">
        <v>335</v>
      </c>
      <c r="K5" s="8">
        <v>2021</v>
      </c>
      <c r="L5" s="8" t="s">
        <v>15</v>
      </c>
      <c r="M5" s="2" t="s">
        <v>336</v>
      </c>
      <c r="N5" s="2" t="str">
        <f>HYPERLINK("https%3A%2F%2Fwww.webofscience.com%2Fwos%2Fwoscc%2Ffull-record%2FWOS:000591598700015","View Full Record in Web of Science")</f>
        <v>View Full Record in Web of Science</v>
      </c>
    </row>
    <row r="6" spans="1:14" ht="95.25" customHeight="1">
      <c r="A6" s="3">
        <v>5</v>
      </c>
      <c r="B6" s="2" t="s">
        <v>426</v>
      </c>
      <c r="C6" s="2" t="s">
        <v>427</v>
      </c>
      <c r="D6" s="2" t="s">
        <v>428</v>
      </c>
      <c r="E6" s="2" t="s">
        <v>332</v>
      </c>
      <c r="F6" s="2" t="s">
        <v>15</v>
      </c>
      <c r="G6" s="2" t="s">
        <v>429</v>
      </c>
      <c r="H6" s="2" t="s">
        <v>430</v>
      </c>
      <c r="I6" s="2" t="s">
        <v>431</v>
      </c>
      <c r="J6" s="8" t="s">
        <v>335</v>
      </c>
      <c r="K6" s="8">
        <v>2021</v>
      </c>
      <c r="L6" s="8" t="s">
        <v>15</v>
      </c>
      <c r="M6" s="2" t="s">
        <v>432</v>
      </c>
      <c r="N6" s="2" t="str">
        <f>HYPERLINK("https%3A%2F%2Fwww.webofscience.com%2Fwos%2Fwoscc%2Ffull-record%2FWOS:000642327500050","View Full Record in Web of Science")</f>
        <v>View Full Record in Web of Science</v>
      </c>
    </row>
    <row r="7" spans="1:14" ht="95.25" customHeight="1">
      <c r="A7" s="3">
        <v>6</v>
      </c>
      <c r="B7" s="2" t="s">
        <v>481</v>
      </c>
      <c r="C7" s="2" t="s">
        <v>482</v>
      </c>
      <c r="D7" s="2" t="s">
        <v>483</v>
      </c>
      <c r="E7" s="2" t="s">
        <v>484</v>
      </c>
      <c r="F7" s="2" t="s">
        <v>15</v>
      </c>
      <c r="G7" s="2" t="s">
        <v>485</v>
      </c>
      <c r="H7" s="2" t="s">
        <v>486</v>
      </c>
      <c r="I7" s="2" t="s">
        <v>487</v>
      </c>
      <c r="J7" s="8" t="s">
        <v>488</v>
      </c>
      <c r="K7" s="8">
        <v>2021</v>
      </c>
      <c r="L7" s="8" t="s">
        <v>489</v>
      </c>
      <c r="M7" s="2" t="s">
        <v>490</v>
      </c>
      <c r="N7" s="2" t="str">
        <f>HYPERLINK("https%3A%2F%2Fwww.webofscience.com%2Fwos%2Fwoscc%2Ffull-record%2FWOS:000562567000001","View Full Record in Web of Science")</f>
        <v>View Full Record in Web of Science</v>
      </c>
    </row>
    <row r="8" spans="1:14" ht="95.25" customHeight="1">
      <c r="A8" s="3">
        <v>7</v>
      </c>
      <c r="B8" s="2" t="s">
        <v>542</v>
      </c>
      <c r="C8" s="2" t="s">
        <v>543</v>
      </c>
      <c r="D8" s="2" t="s">
        <v>544</v>
      </c>
      <c r="E8" s="2" t="s">
        <v>251</v>
      </c>
      <c r="F8" s="2" t="s">
        <v>15</v>
      </c>
      <c r="G8" s="2" t="s">
        <v>545</v>
      </c>
      <c r="H8" s="2" t="s">
        <v>546</v>
      </c>
      <c r="I8" s="2" t="s">
        <v>15</v>
      </c>
      <c r="J8" s="8" t="s">
        <v>255</v>
      </c>
      <c r="K8" s="8">
        <v>2021</v>
      </c>
      <c r="L8" s="8" t="s">
        <v>547</v>
      </c>
      <c r="M8" s="2" t="s">
        <v>548</v>
      </c>
      <c r="N8" s="2" t="str">
        <f>HYPERLINK("https%3A%2F%2Fwww.webofscience.com%2Fwos%2Fwoscc%2Ffull-record%2FWOS:000657741900021","View Full Record in Web of Science")</f>
        <v>View Full Record in Web of Science</v>
      </c>
    </row>
    <row r="9" spans="1:14" ht="95.25" customHeight="1">
      <c r="A9" s="3">
        <v>8</v>
      </c>
      <c r="B9" s="2" t="s">
        <v>636</v>
      </c>
      <c r="C9" s="2" t="s">
        <v>637</v>
      </c>
      <c r="D9" s="2" t="s">
        <v>638</v>
      </c>
      <c r="E9" s="2" t="s">
        <v>332</v>
      </c>
      <c r="F9" s="2" t="s">
        <v>15</v>
      </c>
      <c r="G9" s="2" t="s">
        <v>639</v>
      </c>
      <c r="H9" s="2" t="s">
        <v>348</v>
      </c>
      <c r="I9" s="2" t="s">
        <v>431</v>
      </c>
      <c r="J9" s="8" t="s">
        <v>335</v>
      </c>
      <c r="K9" s="8">
        <v>2021</v>
      </c>
      <c r="L9" s="8" t="s">
        <v>15</v>
      </c>
      <c r="M9" s="2" t="s">
        <v>640</v>
      </c>
      <c r="N9" s="2" t="str">
        <f>HYPERLINK("https%3A%2F%2Fwww.webofscience.com%2Fwos%2Fwoscc%2Ffull-record%2FWOS:000591598700019","View Full Record in Web of Science")</f>
        <v>View Full Record in Web of Science</v>
      </c>
    </row>
    <row r="10" spans="1:14" ht="95.25" customHeight="1">
      <c r="A10" s="3">
        <v>9</v>
      </c>
      <c r="B10" s="2" t="s">
        <v>679</v>
      </c>
      <c r="C10" s="2" t="s">
        <v>680</v>
      </c>
      <c r="D10" s="2" t="s">
        <v>681</v>
      </c>
      <c r="E10" s="2" t="s">
        <v>521</v>
      </c>
      <c r="F10" s="2" t="s">
        <v>15</v>
      </c>
      <c r="G10" s="2" t="s">
        <v>682</v>
      </c>
      <c r="H10" s="2" t="s">
        <v>683</v>
      </c>
      <c r="I10" s="2" t="s">
        <v>684</v>
      </c>
      <c r="J10" s="8" t="s">
        <v>525</v>
      </c>
      <c r="K10" s="8">
        <v>2021</v>
      </c>
      <c r="L10" s="8" t="s">
        <v>685</v>
      </c>
      <c r="M10" s="2" t="s">
        <v>686</v>
      </c>
      <c r="N10" s="2" t="str">
        <f>HYPERLINK("https%3A%2F%2Fwww.webofscience.com%2Fwos%2Fwoscc%2Ffull-record%2FWOS:000691878000009","View Full Record in Web of Science")</f>
        <v>View Full Record in Web of Science</v>
      </c>
    </row>
    <row r="11" spans="1:14" ht="95.25" customHeight="1">
      <c r="A11" s="3">
        <v>10</v>
      </c>
      <c r="B11" s="2" t="s">
        <v>687</v>
      </c>
      <c r="C11" s="2" t="s">
        <v>688</v>
      </c>
      <c r="D11" s="2" t="s">
        <v>689</v>
      </c>
      <c r="E11" s="2" t="s">
        <v>251</v>
      </c>
      <c r="F11" s="2" t="s">
        <v>15</v>
      </c>
      <c r="G11" s="2" t="s">
        <v>690</v>
      </c>
      <c r="H11" s="2" t="s">
        <v>691</v>
      </c>
      <c r="I11" s="2" t="s">
        <v>692</v>
      </c>
      <c r="J11" s="8" t="s">
        <v>255</v>
      </c>
      <c r="K11" s="8">
        <v>2021</v>
      </c>
      <c r="L11" s="8" t="s">
        <v>693</v>
      </c>
      <c r="M11" s="2" t="s">
        <v>694</v>
      </c>
      <c r="N11" s="2" t="str">
        <f>HYPERLINK("https%3A%2F%2Fwww.webofscience.com%2Fwos%2Fwoscc%2Ffull-record%2FWOS:000620686900008","View Full Record in Web of Science")</f>
        <v>View Full Record in Web of Science</v>
      </c>
    </row>
    <row r="12" spans="1:14" ht="95.25" customHeight="1">
      <c r="A12" s="3">
        <v>11</v>
      </c>
      <c r="B12" s="2" t="s">
        <v>737</v>
      </c>
      <c r="C12" s="2" t="s">
        <v>738</v>
      </c>
      <c r="D12" s="2" t="s">
        <v>739</v>
      </c>
      <c r="E12" s="2" t="s">
        <v>521</v>
      </c>
      <c r="F12" s="2" t="s">
        <v>15</v>
      </c>
      <c r="G12" s="2" t="s">
        <v>740</v>
      </c>
      <c r="H12" s="2" t="s">
        <v>741</v>
      </c>
      <c r="I12" s="2" t="s">
        <v>742</v>
      </c>
      <c r="J12" s="8" t="s">
        <v>525</v>
      </c>
      <c r="K12" s="8">
        <v>2021</v>
      </c>
      <c r="L12" s="8" t="s">
        <v>743</v>
      </c>
      <c r="M12" s="2" t="s">
        <v>744</v>
      </c>
      <c r="N12" s="2" t="str">
        <f>HYPERLINK("https%3A%2F%2Fwww.webofscience.com%2Fwos%2Fwoscc%2Ffull-record%2FWOS:000691878000005","View Full Record in Web of Science")</f>
        <v>View Full Record in Web of Science</v>
      </c>
    </row>
    <row r="13" spans="1:14" ht="95.25" customHeight="1">
      <c r="A13" s="3">
        <v>12</v>
      </c>
      <c r="B13" s="2" t="s">
        <v>745</v>
      </c>
      <c r="C13" s="2" t="s">
        <v>746</v>
      </c>
      <c r="D13" s="2" t="s">
        <v>747</v>
      </c>
      <c r="E13" s="2" t="s">
        <v>748</v>
      </c>
      <c r="F13" s="2" t="s">
        <v>15</v>
      </c>
      <c r="G13" s="2" t="s">
        <v>749</v>
      </c>
      <c r="H13" s="2" t="s">
        <v>750</v>
      </c>
      <c r="I13" s="2" t="s">
        <v>751</v>
      </c>
      <c r="J13" s="8" t="s">
        <v>752</v>
      </c>
      <c r="K13" s="8">
        <v>2021</v>
      </c>
      <c r="L13" s="8" t="s">
        <v>753</v>
      </c>
      <c r="M13" s="2" t="s">
        <v>754</v>
      </c>
      <c r="N13" s="2" t="str">
        <f>HYPERLINK("https%3A%2F%2Fwww.webofscience.com%2Fwos%2Fwoscc%2Ffull-record%2FWOS:000559149500001","View Full Record in Web of Science")</f>
        <v>View Full Record in Web of Science</v>
      </c>
    </row>
    <row r="14" spans="1:14" ht="95.25" customHeight="1">
      <c r="A14" s="3">
        <v>13</v>
      </c>
      <c r="B14" s="2" t="s">
        <v>951</v>
      </c>
      <c r="C14" s="2" t="s">
        <v>952</v>
      </c>
      <c r="D14" s="2" t="s">
        <v>953</v>
      </c>
      <c r="E14" s="2" t="s">
        <v>954</v>
      </c>
      <c r="F14" s="2" t="s">
        <v>575</v>
      </c>
      <c r="G14" s="2" t="s">
        <v>955</v>
      </c>
      <c r="H14" s="2" t="s">
        <v>956</v>
      </c>
      <c r="I14" s="2" t="s">
        <v>957</v>
      </c>
      <c r="J14" s="8" t="s">
        <v>284</v>
      </c>
      <c r="K14" s="8">
        <v>2021</v>
      </c>
      <c r="L14" s="8" t="s">
        <v>958</v>
      </c>
      <c r="M14" s="2" t="s">
        <v>959</v>
      </c>
      <c r="N14" s="2" t="str">
        <f>HYPERLINK("https%3A%2F%2Fwww.webofscience.com%2Fwos%2Fwoscc%2Ffull-record%2FWOS:000766385500014","View Full Record in Web of Science")</f>
        <v>View Full Record in Web of Science</v>
      </c>
    </row>
    <row r="15" spans="1:14" ht="95.25" customHeight="1">
      <c r="A15" s="3">
        <v>14</v>
      </c>
      <c r="B15" s="2" t="s">
        <v>53</v>
      </c>
      <c r="C15" s="2" t="s">
        <v>54</v>
      </c>
      <c r="D15" s="2" t="s">
        <v>55</v>
      </c>
      <c r="E15" s="2" t="s">
        <v>44</v>
      </c>
      <c r="F15" s="2" t="s">
        <v>15</v>
      </c>
      <c r="G15" s="2" t="s">
        <v>56</v>
      </c>
      <c r="H15" s="2" t="s">
        <v>15</v>
      </c>
      <c r="I15" s="2" t="s">
        <v>57</v>
      </c>
      <c r="J15" s="8" t="s">
        <v>46</v>
      </c>
      <c r="K15" s="8">
        <v>2020</v>
      </c>
      <c r="L15" s="8" t="s">
        <v>58</v>
      </c>
      <c r="M15" s="2" t="s">
        <v>59</v>
      </c>
      <c r="N15" s="2" t="str">
        <f>HYPERLINK("https%3A%2F%2Fwww.webofscience.com%2Fwos%2Fwoscc%2Ffull-record%2FWOS:000528189200002","View Full Record in Web of Science")</f>
        <v>View Full Record in Web of Science</v>
      </c>
    </row>
    <row r="16" spans="1:14" ht="95.25" customHeight="1">
      <c r="A16" s="3">
        <v>15</v>
      </c>
      <c r="B16" s="2" t="s">
        <v>60</v>
      </c>
      <c r="C16" s="2" t="s">
        <v>61</v>
      </c>
      <c r="D16" s="2" t="s">
        <v>62</v>
      </c>
      <c r="E16" s="2" t="s">
        <v>26</v>
      </c>
      <c r="F16" s="2" t="s">
        <v>15</v>
      </c>
      <c r="G16" s="2" t="s">
        <v>63</v>
      </c>
      <c r="H16" s="2" t="s">
        <v>64</v>
      </c>
      <c r="I16" s="2" t="s">
        <v>65</v>
      </c>
      <c r="J16" s="8" t="s">
        <v>30</v>
      </c>
      <c r="K16" s="8">
        <v>2020</v>
      </c>
      <c r="L16" s="8" t="s">
        <v>66</v>
      </c>
      <c r="M16" s="2" t="s">
        <v>67</v>
      </c>
      <c r="N16" s="2" t="str">
        <f>HYPERLINK("https%3A%2F%2Fwww.webofscience.com%2Fwos%2Fwoscc%2Ffull-record%2FWOS:000526965700018","View Full Record in Web of Science")</f>
        <v>View Full Record in Web of Science</v>
      </c>
    </row>
    <row r="17" spans="1:14" ht="95.25" customHeight="1">
      <c r="A17" s="3">
        <v>16</v>
      </c>
      <c r="B17" s="2" t="s">
        <v>78</v>
      </c>
      <c r="C17" s="2" t="s">
        <v>79</v>
      </c>
      <c r="D17" s="2" t="s">
        <v>80</v>
      </c>
      <c r="E17" s="2" t="s">
        <v>26</v>
      </c>
      <c r="F17" s="2" t="s">
        <v>15</v>
      </c>
      <c r="G17" s="2" t="s">
        <v>81</v>
      </c>
      <c r="H17" s="2" t="s">
        <v>64</v>
      </c>
      <c r="I17" s="2" t="s">
        <v>82</v>
      </c>
      <c r="J17" s="8" t="s">
        <v>30</v>
      </c>
      <c r="K17" s="8">
        <v>2020</v>
      </c>
      <c r="L17" s="8" t="s">
        <v>83</v>
      </c>
      <c r="M17" s="2" t="s">
        <v>84</v>
      </c>
      <c r="N17" s="2" t="str">
        <f>HYPERLINK("https%3A%2F%2Fwww.webofscience.com%2Fwos%2Fwoscc%2Ffull-record%2FWOS:000605696100026","View Full Record in Web of Science")</f>
        <v>View Full Record in Web of Science</v>
      </c>
    </row>
    <row r="18" spans="1:14" ht="95.25" customHeight="1">
      <c r="A18" s="3">
        <v>17</v>
      </c>
      <c r="B18" s="2" t="s">
        <v>85</v>
      </c>
      <c r="C18" s="2" t="s">
        <v>86</v>
      </c>
      <c r="D18" s="2" t="s">
        <v>87</v>
      </c>
      <c r="E18" s="2" t="s">
        <v>88</v>
      </c>
      <c r="F18" s="2" t="s">
        <v>15</v>
      </c>
      <c r="G18" s="2" t="s">
        <v>89</v>
      </c>
      <c r="H18" s="2" t="s">
        <v>90</v>
      </c>
      <c r="I18" s="2" t="s">
        <v>91</v>
      </c>
      <c r="J18" s="8" t="s">
        <v>92</v>
      </c>
      <c r="K18" s="8">
        <v>2020</v>
      </c>
      <c r="L18" s="8" t="s">
        <v>93</v>
      </c>
      <c r="M18" s="2" t="s">
        <v>94</v>
      </c>
      <c r="N18" s="2" t="str">
        <f>HYPERLINK("https%3A%2F%2Fwww.webofscience.com%2Fwos%2Fwoscc%2Ffull-record%2FWOS:000542482900006","View Full Record in Web of Science")</f>
        <v>View Full Record in Web of Science</v>
      </c>
    </row>
    <row r="19" spans="1:14" ht="95.25" customHeight="1">
      <c r="A19" s="3">
        <v>18</v>
      </c>
      <c r="B19" s="2" t="s">
        <v>103</v>
      </c>
      <c r="C19" s="2" t="s">
        <v>104</v>
      </c>
      <c r="D19" s="2" t="s">
        <v>105</v>
      </c>
      <c r="E19" s="2" t="s">
        <v>26</v>
      </c>
      <c r="F19" s="2" t="s">
        <v>15</v>
      </c>
      <c r="G19" s="2" t="s">
        <v>106</v>
      </c>
      <c r="H19" s="2" t="s">
        <v>15</v>
      </c>
      <c r="I19" s="2" t="s">
        <v>107</v>
      </c>
      <c r="J19" s="8" t="s">
        <v>30</v>
      </c>
      <c r="K19" s="8">
        <v>2020</v>
      </c>
      <c r="L19" s="8" t="s">
        <v>108</v>
      </c>
      <c r="M19" s="2" t="s">
        <v>109</v>
      </c>
      <c r="N19" s="2" t="str">
        <f>HYPERLINK("https%3A%2F%2Fwww.webofscience.com%2Fwos%2Fwoscc%2Ffull-record%2FWOS:000514550800022","View Full Record in Web of Science")</f>
        <v>View Full Record in Web of Science</v>
      </c>
    </row>
    <row r="20" spans="1:14" ht="95.25" customHeight="1">
      <c r="A20" s="3">
        <v>19</v>
      </c>
      <c r="B20" s="2" t="s">
        <v>206</v>
      </c>
      <c r="C20" s="2" t="s">
        <v>207</v>
      </c>
      <c r="D20" s="2" t="s">
        <v>208</v>
      </c>
      <c r="E20" s="2" t="s">
        <v>209</v>
      </c>
      <c r="F20" s="2" t="s">
        <v>210</v>
      </c>
      <c r="G20" s="2" t="s">
        <v>211</v>
      </c>
      <c r="H20" s="2" t="s">
        <v>212</v>
      </c>
      <c r="I20" s="2" t="s">
        <v>213</v>
      </c>
      <c r="J20" s="8" t="s">
        <v>15</v>
      </c>
      <c r="K20" s="8">
        <v>2020</v>
      </c>
      <c r="L20" s="8" t="s">
        <v>15</v>
      </c>
      <c r="M20" s="2" t="s">
        <v>214</v>
      </c>
      <c r="N20" s="2" t="str">
        <f>HYPERLINK("https%3A%2F%2Fwww.webofscience.com%2Fwos%2Fwoscc%2Ffull-record%2FWOS:000659299700142","View Full Record in Web of Science")</f>
        <v>View Full Record in Web of Science</v>
      </c>
    </row>
    <row r="21" spans="1:14" ht="95.25" customHeight="1">
      <c r="A21" s="3">
        <v>20</v>
      </c>
      <c r="B21" s="2" t="s">
        <v>226</v>
      </c>
      <c r="C21" s="2" t="s">
        <v>227</v>
      </c>
      <c r="D21" s="2" t="s">
        <v>228</v>
      </c>
      <c r="E21" s="2" t="s">
        <v>88</v>
      </c>
      <c r="F21" s="2" t="s">
        <v>15</v>
      </c>
      <c r="G21" s="2" t="s">
        <v>229</v>
      </c>
      <c r="H21" s="2" t="s">
        <v>230</v>
      </c>
      <c r="I21" s="2" t="s">
        <v>39</v>
      </c>
      <c r="J21" s="8" t="s">
        <v>92</v>
      </c>
      <c r="K21" s="8">
        <v>2020</v>
      </c>
      <c r="L21" s="8" t="s">
        <v>231</v>
      </c>
      <c r="M21" s="2" t="s">
        <v>232</v>
      </c>
      <c r="N21" s="2" t="str">
        <f>HYPERLINK("https%3A%2F%2Fwww.webofscience.com%2Fwos%2Fwoscc%2Ffull-record%2FWOS:000542482900011","View Full Record in Web of Science")</f>
        <v>View Full Record in Web of Science</v>
      </c>
    </row>
    <row r="22" spans="1:14" ht="95.25" customHeight="1">
      <c r="A22" s="3">
        <v>21</v>
      </c>
      <c r="B22" s="2" t="s">
        <v>241</v>
      </c>
      <c r="C22" s="2" t="s">
        <v>242</v>
      </c>
      <c r="D22" s="2" t="s">
        <v>243</v>
      </c>
      <c r="E22" s="2" t="s">
        <v>209</v>
      </c>
      <c r="F22" s="2" t="s">
        <v>210</v>
      </c>
      <c r="G22" s="2" t="s">
        <v>244</v>
      </c>
      <c r="H22" s="2" t="s">
        <v>245</v>
      </c>
      <c r="I22" s="2" t="s">
        <v>246</v>
      </c>
      <c r="J22" s="8" t="s">
        <v>15</v>
      </c>
      <c r="K22" s="8">
        <v>2020</v>
      </c>
      <c r="L22" s="8" t="s">
        <v>15</v>
      </c>
      <c r="M22" s="2" t="s">
        <v>247</v>
      </c>
      <c r="N22" s="2" t="str">
        <f>HYPERLINK("https%3A%2F%2Fwww.webofscience.com%2Fwos%2Fwoscc%2Ffull-record%2FWOS:000659299700123","View Full Record in Web of Science")</f>
        <v>View Full Record in Web of Science</v>
      </c>
    </row>
    <row r="23" spans="1:14" ht="95.25" customHeight="1">
      <c r="A23" s="3">
        <v>22</v>
      </c>
      <c r="B23" s="2" t="s">
        <v>258</v>
      </c>
      <c r="C23" s="2" t="s">
        <v>259</v>
      </c>
      <c r="D23" s="2" t="s">
        <v>260</v>
      </c>
      <c r="E23" s="2" t="s">
        <v>26</v>
      </c>
      <c r="F23" s="2" t="s">
        <v>15</v>
      </c>
      <c r="G23" s="2" t="s">
        <v>261</v>
      </c>
      <c r="H23" s="2" t="s">
        <v>262</v>
      </c>
      <c r="I23" s="2" t="s">
        <v>263</v>
      </c>
      <c r="J23" s="8" t="s">
        <v>30</v>
      </c>
      <c r="K23" s="8">
        <v>2020</v>
      </c>
      <c r="L23" s="8" t="s">
        <v>264</v>
      </c>
      <c r="M23" s="2" t="s">
        <v>265</v>
      </c>
      <c r="N23" s="2" t="str">
        <f>HYPERLINK("https%3A%2F%2Fwww.webofscience.com%2Fwos%2Fwoscc%2Ffull-record%2FWOS:000526965700020","View Full Record in Web of Science")</f>
        <v>View Full Record in Web of Science</v>
      </c>
    </row>
    <row r="24" spans="1:14" ht="95.25" customHeight="1">
      <c r="A24" s="3">
        <v>23</v>
      </c>
      <c r="B24" s="2" t="s">
        <v>344</v>
      </c>
      <c r="C24" s="2" t="s">
        <v>345</v>
      </c>
      <c r="D24" s="2" t="s">
        <v>346</v>
      </c>
      <c r="E24" s="2" t="s">
        <v>332</v>
      </c>
      <c r="F24" s="2" t="s">
        <v>15</v>
      </c>
      <c r="G24" s="2" t="s">
        <v>347</v>
      </c>
      <c r="H24" s="2" t="s">
        <v>348</v>
      </c>
      <c r="I24" s="2" t="s">
        <v>349</v>
      </c>
      <c r="J24" s="8" t="s">
        <v>335</v>
      </c>
      <c r="K24" s="8">
        <v>2020</v>
      </c>
      <c r="L24" s="8" t="s">
        <v>15</v>
      </c>
      <c r="M24" s="2" t="s">
        <v>350</v>
      </c>
      <c r="N24" s="2" t="str">
        <f>HYPERLINK("https%3A%2F%2Fwww.webofscience.com%2Fwos%2Fwoscc%2Ffull-record%2FWOS:000551861600025","View Full Record in Web of Science")</f>
        <v>View Full Record in Web of Science</v>
      </c>
    </row>
    <row r="25" spans="1:14" ht="95.25" customHeight="1">
      <c r="A25" s="3">
        <v>24</v>
      </c>
      <c r="B25" s="2" t="s">
        <v>351</v>
      </c>
      <c r="C25" s="2" t="s">
        <v>352</v>
      </c>
      <c r="D25" s="2" t="s">
        <v>353</v>
      </c>
      <c r="E25" s="2" t="s">
        <v>354</v>
      </c>
      <c r="F25" s="2" t="s">
        <v>15</v>
      </c>
      <c r="G25" s="2" t="s">
        <v>355</v>
      </c>
      <c r="H25" s="2" t="s">
        <v>356</v>
      </c>
      <c r="I25" s="2" t="s">
        <v>357</v>
      </c>
      <c r="J25" s="8" t="s">
        <v>358</v>
      </c>
      <c r="K25" s="8">
        <v>2020</v>
      </c>
      <c r="L25" s="8" t="s">
        <v>359</v>
      </c>
      <c r="M25" s="2" t="s">
        <v>360</v>
      </c>
      <c r="N25" s="2" t="str">
        <f>HYPERLINK("https%3A%2F%2Fwww.webofscience.com%2Fwos%2Fwoscc%2Ffull-record%2FWOS:000522793200037","View Full Record in Web of Science")</f>
        <v>View Full Record in Web of Science</v>
      </c>
    </row>
    <row r="26" spans="1:14" ht="95.25" customHeight="1">
      <c r="A26" s="3">
        <v>25</v>
      </c>
      <c r="B26" s="2" t="s">
        <v>390</v>
      </c>
      <c r="C26" s="2" t="s">
        <v>391</v>
      </c>
      <c r="D26" s="2" t="s">
        <v>392</v>
      </c>
      <c r="E26" s="2" t="s">
        <v>332</v>
      </c>
      <c r="F26" s="2" t="s">
        <v>15</v>
      </c>
      <c r="G26" s="2" t="s">
        <v>393</v>
      </c>
      <c r="H26" s="2" t="s">
        <v>394</v>
      </c>
      <c r="I26" s="2" t="s">
        <v>395</v>
      </c>
      <c r="J26" s="8" t="s">
        <v>335</v>
      </c>
      <c r="K26" s="8">
        <v>2020</v>
      </c>
      <c r="L26" s="8" t="s">
        <v>15</v>
      </c>
      <c r="M26" s="2" t="s">
        <v>396</v>
      </c>
      <c r="N26" s="2" t="str">
        <f>HYPERLINK("https%3A%2F%2Fwww.webofscience.com%2Fwos%2Fwoscc%2Ffull-record%2FWOS:000551861600014","View Full Record in Web of Science")</f>
        <v>View Full Record in Web of Science</v>
      </c>
    </row>
    <row r="27" spans="1:14" ht="95.25" customHeight="1">
      <c r="A27" s="3">
        <v>26</v>
      </c>
      <c r="B27" s="2" t="s">
        <v>454</v>
      </c>
      <c r="C27" s="2" t="s">
        <v>455</v>
      </c>
      <c r="D27" s="2" t="s">
        <v>456</v>
      </c>
      <c r="E27" s="2" t="s">
        <v>457</v>
      </c>
      <c r="F27" s="2" t="s">
        <v>15</v>
      </c>
      <c r="G27" s="2" t="s">
        <v>458</v>
      </c>
      <c r="H27" s="2" t="s">
        <v>15</v>
      </c>
      <c r="I27" s="2" t="s">
        <v>459</v>
      </c>
      <c r="J27" s="8" t="s">
        <v>460</v>
      </c>
      <c r="K27" s="8">
        <v>2020</v>
      </c>
      <c r="L27" s="8" t="s">
        <v>461</v>
      </c>
      <c r="M27" s="2" t="s">
        <v>462</v>
      </c>
      <c r="N27" s="2" t="str">
        <f>HYPERLINK("https%3A%2F%2Fwww.webofscience.com%2Fwos%2Fwoscc%2Ffull-record%2FWOS:000597223300009","View Full Record in Web of Science")</f>
        <v>View Full Record in Web of Science</v>
      </c>
    </row>
    <row r="28" spans="1:14" ht="95.25" customHeight="1">
      <c r="A28" s="3">
        <v>27</v>
      </c>
      <c r="B28" s="2" t="s">
        <v>471</v>
      </c>
      <c r="C28" s="2" t="s">
        <v>472</v>
      </c>
      <c r="D28" s="2" t="s">
        <v>473</v>
      </c>
      <c r="E28" s="2" t="s">
        <v>474</v>
      </c>
      <c r="F28" s="2" t="s">
        <v>15</v>
      </c>
      <c r="G28" s="2" t="s">
        <v>475</v>
      </c>
      <c r="H28" s="2" t="s">
        <v>476</v>
      </c>
      <c r="I28" s="2" t="s">
        <v>477</v>
      </c>
      <c r="J28" s="8" t="s">
        <v>478</v>
      </c>
      <c r="K28" s="8">
        <v>2020</v>
      </c>
      <c r="L28" s="8" t="s">
        <v>479</v>
      </c>
      <c r="M28" s="2" t="s">
        <v>480</v>
      </c>
      <c r="N28" s="2" t="str">
        <f>HYPERLINK("https%3A%2F%2Fwww.webofscience.com%2Fwos%2Fwoscc%2Ffull-record%2FWOS:000604224800010","View Full Record in Web of Science")</f>
        <v>View Full Record in Web of Science</v>
      </c>
    </row>
    <row r="29" spans="1:14" ht="95.25" customHeight="1">
      <c r="A29" s="3">
        <v>28</v>
      </c>
      <c r="B29" s="2" t="s">
        <v>518</v>
      </c>
      <c r="C29" s="2" t="s">
        <v>519</v>
      </c>
      <c r="D29" s="2" t="s">
        <v>520</v>
      </c>
      <c r="E29" s="2" t="s">
        <v>521</v>
      </c>
      <c r="F29" s="2" t="s">
        <v>15</v>
      </c>
      <c r="G29" s="2" t="s">
        <v>522</v>
      </c>
      <c r="H29" s="2" t="s">
        <v>523</v>
      </c>
      <c r="I29" s="2" t="s">
        <v>524</v>
      </c>
      <c r="J29" s="8" t="s">
        <v>525</v>
      </c>
      <c r="K29" s="8">
        <v>2020</v>
      </c>
      <c r="L29" s="8" t="s">
        <v>526</v>
      </c>
      <c r="M29" s="2" t="s">
        <v>527</v>
      </c>
      <c r="N29" s="2" t="str">
        <f>HYPERLINK("https%3A%2F%2Fwww.webofscience.com%2Fwos%2Fwoscc%2Ffull-record%2FWOS:000564448300027","View Full Record in Web of Science")</f>
        <v>View Full Record in Web of Science</v>
      </c>
    </row>
    <row r="30" spans="1:14" ht="95.25" customHeight="1">
      <c r="A30" s="3">
        <v>29</v>
      </c>
      <c r="B30" s="2" t="s">
        <v>535</v>
      </c>
      <c r="C30" s="2" t="s">
        <v>536</v>
      </c>
      <c r="D30" s="2" t="s">
        <v>537</v>
      </c>
      <c r="E30" s="2" t="s">
        <v>332</v>
      </c>
      <c r="F30" s="2" t="s">
        <v>15</v>
      </c>
      <c r="G30" s="2" t="s">
        <v>538</v>
      </c>
      <c r="H30" s="2" t="s">
        <v>539</v>
      </c>
      <c r="I30" s="2" t="s">
        <v>540</v>
      </c>
      <c r="J30" s="8" t="s">
        <v>335</v>
      </c>
      <c r="K30" s="8">
        <v>2020</v>
      </c>
      <c r="L30" s="8" t="s">
        <v>15</v>
      </c>
      <c r="M30" s="2" t="s">
        <v>541</v>
      </c>
      <c r="N30" s="2" t="str">
        <f>HYPERLINK("https%3A%2F%2Fwww.webofscience.com%2Fwos%2Fwoscc%2Ffull-record%2FWOS:000551861600023","View Full Record in Web of Science")</f>
        <v>View Full Record in Web of Science</v>
      </c>
    </row>
    <row r="31" spans="1:14" ht="95.25" customHeight="1">
      <c r="A31" s="3">
        <v>30</v>
      </c>
      <c r="B31" s="2" t="s">
        <v>562</v>
      </c>
      <c r="C31" s="2" t="s">
        <v>563</v>
      </c>
      <c r="D31" s="2" t="s">
        <v>564</v>
      </c>
      <c r="E31" s="2" t="s">
        <v>565</v>
      </c>
      <c r="F31" s="2" t="s">
        <v>15</v>
      </c>
      <c r="G31" s="2" t="s">
        <v>566</v>
      </c>
      <c r="H31" s="2" t="s">
        <v>15</v>
      </c>
      <c r="I31" s="2" t="s">
        <v>567</v>
      </c>
      <c r="J31" s="8" t="s">
        <v>568</v>
      </c>
      <c r="K31" s="8">
        <v>2020</v>
      </c>
      <c r="L31" s="8" t="s">
        <v>569</v>
      </c>
      <c r="M31" s="2" t="s">
        <v>570</v>
      </c>
      <c r="N31" s="2" t="str">
        <f>HYPERLINK("https%3A%2F%2Fwww.webofscience.com%2Fwos%2Fwoscc%2Ffull-record%2FWOS:000526092300007","View Full Record in Web of Science")</f>
        <v>View Full Record in Web of Science</v>
      </c>
    </row>
    <row r="32" spans="1:14" ht="95.25" customHeight="1">
      <c r="A32" s="3">
        <v>31</v>
      </c>
      <c r="B32" s="2" t="s">
        <v>571</v>
      </c>
      <c r="C32" s="2" t="s">
        <v>572</v>
      </c>
      <c r="D32" s="2" t="s">
        <v>573</v>
      </c>
      <c r="E32" s="2" t="s">
        <v>574</v>
      </c>
      <c r="F32" s="2" t="s">
        <v>575</v>
      </c>
      <c r="G32" s="2" t="s">
        <v>576</v>
      </c>
      <c r="H32" s="2" t="s">
        <v>577</v>
      </c>
      <c r="I32" s="2" t="s">
        <v>578</v>
      </c>
      <c r="J32" s="8" t="s">
        <v>284</v>
      </c>
      <c r="K32" s="8">
        <v>2020</v>
      </c>
      <c r="L32" s="8" t="s">
        <v>579</v>
      </c>
      <c r="M32" s="2" t="s">
        <v>580</v>
      </c>
      <c r="N32" s="2" t="str">
        <f>HYPERLINK("https%3A%2F%2Fwww.webofscience.com%2Fwos%2Fwoscc%2Ffull-record%2FWOS:000632477100011","View Full Record in Web of Science")</f>
        <v>View Full Record in Web of Science</v>
      </c>
    </row>
    <row r="33" spans="1:14" ht="95.25" customHeight="1">
      <c r="A33" s="3">
        <v>32</v>
      </c>
      <c r="B33" s="2" t="s">
        <v>641</v>
      </c>
      <c r="C33" s="2" t="s">
        <v>642</v>
      </c>
      <c r="D33" s="2" t="s">
        <v>643</v>
      </c>
      <c r="E33" s="2" t="s">
        <v>644</v>
      </c>
      <c r="F33" s="2" t="s">
        <v>15</v>
      </c>
      <c r="G33" s="2" t="s">
        <v>645</v>
      </c>
      <c r="H33" s="2" t="s">
        <v>139</v>
      </c>
      <c r="I33" s="2" t="s">
        <v>15</v>
      </c>
      <c r="J33" s="8" t="s">
        <v>646</v>
      </c>
      <c r="K33" s="8">
        <v>2020</v>
      </c>
      <c r="L33" s="8" t="s">
        <v>647</v>
      </c>
      <c r="M33" s="2" t="s">
        <v>648</v>
      </c>
      <c r="N33" s="2" t="str">
        <f>HYPERLINK("https%3A%2F%2Fwww.webofscience.com%2Fwos%2Fwoscc%2Ffull-record%2FWOS:000612657400004","View Full Record in Web of Science")</f>
        <v>View Full Record in Web of Science</v>
      </c>
    </row>
    <row r="34" spans="1:14" ht="95.25" customHeight="1">
      <c r="A34" s="3">
        <v>33</v>
      </c>
      <c r="B34" s="2" t="s">
        <v>657</v>
      </c>
      <c r="C34" s="2" t="s">
        <v>658</v>
      </c>
      <c r="D34" s="2" t="s">
        <v>659</v>
      </c>
      <c r="E34" s="2" t="s">
        <v>521</v>
      </c>
      <c r="F34" s="2" t="s">
        <v>15</v>
      </c>
      <c r="G34" s="2" t="s">
        <v>660</v>
      </c>
      <c r="H34" s="2" t="s">
        <v>661</v>
      </c>
      <c r="I34" s="2" t="s">
        <v>662</v>
      </c>
      <c r="J34" s="8" t="s">
        <v>525</v>
      </c>
      <c r="K34" s="8">
        <v>2020</v>
      </c>
      <c r="L34" s="8" t="s">
        <v>663</v>
      </c>
      <c r="M34" s="2" t="s">
        <v>664</v>
      </c>
      <c r="N34" s="2" t="str">
        <f>HYPERLINK("https%3A%2F%2Fwww.webofscience.com%2Fwos%2Fwoscc%2Ffull-record%2FWOS:000564448300023","View Full Record in Web of Science")</f>
        <v>View Full Record in Web of Science</v>
      </c>
    </row>
    <row r="35" spans="1:14" ht="95.25" customHeight="1">
      <c r="A35" s="3">
        <v>34</v>
      </c>
      <c r="B35" s="2" t="s">
        <v>665</v>
      </c>
      <c r="C35" s="2" t="s">
        <v>666</v>
      </c>
      <c r="D35" s="2" t="s">
        <v>667</v>
      </c>
      <c r="E35" s="2" t="s">
        <v>574</v>
      </c>
      <c r="F35" s="2" t="s">
        <v>575</v>
      </c>
      <c r="G35" s="2" t="s">
        <v>668</v>
      </c>
      <c r="H35" s="2" t="s">
        <v>15</v>
      </c>
      <c r="I35" s="2" t="s">
        <v>15</v>
      </c>
      <c r="J35" s="8" t="s">
        <v>284</v>
      </c>
      <c r="K35" s="8">
        <v>2020</v>
      </c>
      <c r="L35" s="8" t="s">
        <v>669</v>
      </c>
      <c r="M35" s="2" t="s">
        <v>670</v>
      </c>
      <c r="N35" s="2" t="str">
        <f>HYPERLINK("https%3A%2F%2Fwww.webofscience.com%2Fwos%2Fwoscc%2Ffull-record%2FWOS:000632477100020","View Full Record in Web of Science")</f>
        <v>View Full Record in Web of Science</v>
      </c>
    </row>
    <row r="36" spans="1:14" ht="95.25" customHeight="1">
      <c r="A36" s="3">
        <v>35</v>
      </c>
      <c r="B36" s="2" t="s">
        <v>671</v>
      </c>
      <c r="C36" s="2" t="s">
        <v>672</v>
      </c>
      <c r="D36" s="2" t="s">
        <v>673</v>
      </c>
      <c r="E36" s="2" t="s">
        <v>574</v>
      </c>
      <c r="F36" s="2" t="s">
        <v>575</v>
      </c>
      <c r="G36" s="2" t="s">
        <v>674</v>
      </c>
      <c r="H36" s="2" t="s">
        <v>675</v>
      </c>
      <c r="I36" s="2" t="s">
        <v>676</v>
      </c>
      <c r="J36" s="8" t="s">
        <v>284</v>
      </c>
      <c r="K36" s="8">
        <v>2020</v>
      </c>
      <c r="L36" s="8" t="s">
        <v>677</v>
      </c>
      <c r="M36" s="2" t="s">
        <v>678</v>
      </c>
      <c r="N36" s="2" t="str">
        <f>HYPERLINK("https%3A%2F%2Fwww.webofscience.com%2Fwos%2Fwoscc%2Ffull-record%2FWOS:000632477100017","View Full Record in Web of Science")</f>
        <v>View Full Record in Web of Science</v>
      </c>
    </row>
    <row r="37" spans="1:14" ht="95.25" customHeight="1">
      <c r="A37" s="3">
        <v>36</v>
      </c>
      <c r="B37" s="2" t="s">
        <v>803</v>
      </c>
      <c r="C37" s="2" t="s">
        <v>804</v>
      </c>
      <c r="D37" s="2" t="s">
        <v>805</v>
      </c>
      <c r="E37" s="2" t="s">
        <v>806</v>
      </c>
      <c r="F37" s="2" t="s">
        <v>807</v>
      </c>
      <c r="G37" s="2" t="s">
        <v>808</v>
      </c>
      <c r="H37" s="2" t="s">
        <v>809</v>
      </c>
      <c r="I37" s="2" t="s">
        <v>810</v>
      </c>
      <c r="J37" s="8" t="s">
        <v>284</v>
      </c>
      <c r="K37" s="8">
        <v>2020</v>
      </c>
      <c r="L37" s="8" t="s">
        <v>811</v>
      </c>
      <c r="M37" s="2" t="s">
        <v>812</v>
      </c>
      <c r="N37" s="2" t="str">
        <f>HYPERLINK("https%3A%2F%2Fwww.webofscience.com%2Fwos%2Fwoscc%2Ffull-record%2FWOS:000589930100021","View Full Record in Web of Science")</f>
        <v>View Full Record in Web of Science</v>
      </c>
    </row>
    <row r="38" spans="1:14" ht="95.25" customHeight="1">
      <c r="A38" s="3">
        <v>37</v>
      </c>
      <c r="B38" s="2" t="s">
        <v>843</v>
      </c>
      <c r="C38" s="2" t="s">
        <v>844</v>
      </c>
      <c r="D38" s="2" t="s">
        <v>845</v>
      </c>
      <c r="E38" s="2" t="s">
        <v>806</v>
      </c>
      <c r="F38" s="2" t="s">
        <v>807</v>
      </c>
      <c r="G38" s="2" t="s">
        <v>846</v>
      </c>
      <c r="H38" s="2" t="s">
        <v>847</v>
      </c>
      <c r="I38" s="2" t="s">
        <v>848</v>
      </c>
      <c r="J38" s="8" t="s">
        <v>284</v>
      </c>
      <c r="K38" s="8">
        <v>2020</v>
      </c>
      <c r="L38" s="8" t="s">
        <v>849</v>
      </c>
      <c r="M38" s="2" t="s">
        <v>850</v>
      </c>
      <c r="N38" s="2" t="str">
        <f>HYPERLINK("https%3A%2F%2Fwww.webofscience.com%2Fwos%2Fwoscc%2Ffull-record%2FWOS:000589930100005","View Full Record in Web of Science")</f>
        <v>View Full Record in Web of Science</v>
      </c>
    </row>
    <row r="39" spans="1:14" ht="95.25" customHeight="1">
      <c r="A39" s="3">
        <v>38</v>
      </c>
      <c r="B39" s="2" t="s">
        <v>860</v>
      </c>
      <c r="C39" s="2" t="s">
        <v>861</v>
      </c>
      <c r="D39" s="2" t="s">
        <v>862</v>
      </c>
      <c r="E39" s="2" t="s">
        <v>863</v>
      </c>
      <c r="F39" s="2" t="s">
        <v>15</v>
      </c>
      <c r="G39" s="2" t="s">
        <v>864</v>
      </c>
      <c r="H39" s="2" t="s">
        <v>865</v>
      </c>
      <c r="I39" s="2" t="s">
        <v>866</v>
      </c>
      <c r="J39" s="8" t="s">
        <v>15</v>
      </c>
      <c r="K39" s="8">
        <v>2020</v>
      </c>
      <c r="L39" s="8" t="s">
        <v>867</v>
      </c>
      <c r="M39" s="2" t="s">
        <v>868</v>
      </c>
      <c r="N39" s="2" t="str">
        <f>HYPERLINK("https%3A%2F%2Fwww.webofscience.com%2Fwos%2Fwoscc%2Ffull-record%2FWOS:000559032300001","View Full Record in Web of Science")</f>
        <v>View Full Record in Web of Science</v>
      </c>
    </row>
    <row r="40" spans="1:14" ht="95.25" customHeight="1">
      <c r="A40" s="3">
        <v>39</v>
      </c>
      <c r="B40" s="2" t="s">
        <v>885</v>
      </c>
      <c r="C40" s="2" t="s">
        <v>886</v>
      </c>
      <c r="D40" s="2" t="s">
        <v>887</v>
      </c>
      <c r="E40" s="2" t="s">
        <v>521</v>
      </c>
      <c r="F40" s="2" t="s">
        <v>15</v>
      </c>
      <c r="G40" s="2" t="s">
        <v>888</v>
      </c>
      <c r="H40" s="2" t="s">
        <v>889</v>
      </c>
      <c r="I40" s="2" t="s">
        <v>890</v>
      </c>
      <c r="J40" s="8" t="s">
        <v>525</v>
      </c>
      <c r="K40" s="8">
        <v>2020</v>
      </c>
      <c r="L40" s="8" t="s">
        <v>891</v>
      </c>
      <c r="M40" s="2" t="s">
        <v>892</v>
      </c>
      <c r="N40" s="2" t="str">
        <f>HYPERLINK("https%3A%2F%2Fwww.webofscience.com%2Fwos%2Fwoscc%2Ffull-record%2FWOS:000576255500016","View Full Record in Web of Science")</f>
        <v>View Full Record in Web of Science</v>
      </c>
    </row>
    <row r="41" spans="1:14" ht="95.25" customHeight="1">
      <c r="A41" s="3">
        <v>40</v>
      </c>
      <c r="B41" s="2" t="s">
        <v>893</v>
      </c>
      <c r="C41" s="2" t="s">
        <v>894</v>
      </c>
      <c r="D41" s="2" t="s">
        <v>895</v>
      </c>
      <c r="E41" s="2" t="s">
        <v>806</v>
      </c>
      <c r="F41" s="2" t="s">
        <v>807</v>
      </c>
      <c r="G41" s="2" t="s">
        <v>896</v>
      </c>
      <c r="H41" s="2" t="s">
        <v>897</v>
      </c>
      <c r="I41" s="2" t="s">
        <v>898</v>
      </c>
      <c r="J41" s="8" t="s">
        <v>284</v>
      </c>
      <c r="K41" s="8">
        <v>2020</v>
      </c>
      <c r="L41" s="8" t="s">
        <v>899</v>
      </c>
      <c r="M41" s="2" t="s">
        <v>900</v>
      </c>
      <c r="N41" s="2" t="str">
        <f>HYPERLINK("https%3A%2F%2Fwww.webofscience.com%2Fwos%2Fwoscc%2Ffull-record%2FWOS:000589930100017","View Full Record in Web of Science")</f>
        <v>View Full Record in Web of Science</v>
      </c>
    </row>
    <row r="42" spans="1:14" ht="95.25" customHeight="1">
      <c r="A42" s="3">
        <v>41</v>
      </c>
      <c r="B42" s="2" t="s">
        <v>960</v>
      </c>
      <c r="C42" s="2" t="s">
        <v>961</v>
      </c>
      <c r="D42" s="2" t="s">
        <v>962</v>
      </c>
      <c r="E42" s="2" t="s">
        <v>963</v>
      </c>
      <c r="F42" s="2" t="s">
        <v>15</v>
      </c>
      <c r="G42" s="2" t="s">
        <v>964</v>
      </c>
      <c r="H42" s="2" t="s">
        <v>965</v>
      </c>
      <c r="I42" s="2" t="s">
        <v>966</v>
      </c>
      <c r="J42" s="8" t="s">
        <v>967</v>
      </c>
      <c r="K42" s="8">
        <v>2020</v>
      </c>
      <c r="L42" s="8" t="s">
        <v>968</v>
      </c>
      <c r="M42" s="2" t="s">
        <v>969</v>
      </c>
      <c r="N42" s="2" t="str">
        <f>HYPERLINK("https%3A%2F%2Fwww.webofscience.com%2Fwos%2Fwoscc%2Ffull-record%2FWOS:000482661100001","View Full Record in Web of Science")</f>
        <v>View Full Record in Web of Science</v>
      </c>
    </row>
    <row r="43" spans="1:14" ht="95.25" customHeight="1">
      <c r="A43" s="3">
        <v>42</v>
      </c>
      <c r="B43" s="2" t="s">
        <v>23</v>
      </c>
      <c r="C43" s="2" t="s">
        <v>24</v>
      </c>
      <c r="D43" s="2" t="s">
        <v>25</v>
      </c>
      <c r="E43" s="2" t="s">
        <v>26</v>
      </c>
      <c r="F43" s="2" t="s">
        <v>15</v>
      </c>
      <c r="G43" s="2" t="s">
        <v>27</v>
      </c>
      <c r="H43" s="2" t="s">
        <v>28</v>
      </c>
      <c r="I43" s="2" t="s">
        <v>29</v>
      </c>
      <c r="J43" s="8" t="s">
        <v>30</v>
      </c>
      <c r="K43" s="8">
        <v>2019</v>
      </c>
      <c r="L43" s="8" t="s">
        <v>31</v>
      </c>
      <c r="M43" s="2" t="s">
        <v>32</v>
      </c>
      <c r="N43" s="2" t="str">
        <f>HYPERLINK("https%3A%2F%2Fwww.webofscience.com%2Fwos%2Fwoscc%2Ffull-record%2FWOS:000459215300019","View Full Record in Web of Science")</f>
        <v>View Full Record in Web of Science</v>
      </c>
    </row>
    <row r="44" spans="1:14" ht="95.25" customHeight="1">
      <c r="A44" s="3">
        <v>43</v>
      </c>
      <c r="B44" s="2" t="s">
        <v>23</v>
      </c>
      <c r="C44" s="2" t="s">
        <v>48</v>
      </c>
      <c r="D44" s="2" t="s">
        <v>49</v>
      </c>
      <c r="E44" s="2" t="s">
        <v>26</v>
      </c>
      <c r="F44" s="2" t="s">
        <v>15</v>
      </c>
      <c r="G44" s="2" t="s">
        <v>50</v>
      </c>
      <c r="H44" s="2" t="s">
        <v>28</v>
      </c>
      <c r="I44" s="2" t="s">
        <v>29</v>
      </c>
      <c r="J44" s="8" t="s">
        <v>30</v>
      </c>
      <c r="K44" s="8">
        <v>2019</v>
      </c>
      <c r="L44" s="8" t="s">
        <v>51</v>
      </c>
      <c r="M44" s="2" t="s">
        <v>52</v>
      </c>
      <c r="N44" s="2" t="str">
        <f>HYPERLINK("https%3A%2F%2Fwww.webofscience.com%2Fwos%2Fwoscc%2Ffull-record%2FWOS:000465349100019","View Full Record in Web of Science")</f>
        <v>View Full Record in Web of Science</v>
      </c>
    </row>
    <row r="45" spans="1:14" ht="95.25" customHeight="1">
      <c r="A45" s="3">
        <v>44</v>
      </c>
      <c r="B45" s="2" t="s">
        <v>199</v>
      </c>
      <c r="C45" s="2" t="s">
        <v>200</v>
      </c>
      <c r="D45" s="2" t="s">
        <v>201</v>
      </c>
      <c r="E45" s="2" t="s">
        <v>26</v>
      </c>
      <c r="F45" s="2" t="s">
        <v>15</v>
      </c>
      <c r="G45" s="2" t="s">
        <v>202</v>
      </c>
      <c r="H45" s="2" t="s">
        <v>15</v>
      </c>
      <c r="I45" s="2" t="s">
        <v>203</v>
      </c>
      <c r="J45" s="8" t="s">
        <v>30</v>
      </c>
      <c r="K45" s="8">
        <v>2019</v>
      </c>
      <c r="L45" s="8" t="s">
        <v>204</v>
      </c>
      <c r="M45" s="2" t="s">
        <v>205</v>
      </c>
      <c r="N45" s="2" t="str">
        <f>HYPERLINK("https%3A%2F%2Fwww.webofscience.com%2Fwos%2Fwoscc%2Ffull-record%2FWOS:000504063900015","View Full Record in Web of Science")</f>
        <v>View Full Record in Web of Science</v>
      </c>
    </row>
    <row r="46" spans="1:14" ht="95.25" customHeight="1">
      <c r="A46" s="3">
        <v>45</v>
      </c>
      <c r="B46" s="2" t="s">
        <v>276</v>
      </c>
      <c r="C46" s="2" t="s">
        <v>277</v>
      </c>
      <c r="D46" s="2" t="s">
        <v>278</v>
      </c>
      <c r="E46" s="2" t="s">
        <v>279</v>
      </c>
      <c r="F46" s="2" t="s">
        <v>280</v>
      </c>
      <c r="G46" s="2" t="s">
        <v>281</v>
      </c>
      <c r="H46" s="2" t="s">
        <v>282</v>
      </c>
      <c r="I46" s="2" t="s">
        <v>283</v>
      </c>
      <c r="J46" s="8" t="s">
        <v>284</v>
      </c>
      <c r="K46" s="8">
        <v>2019</v>
      </c>
      <c r="L46" s="8" t="s">
        <v>285</v>
      </c>
      <c r="M46" s="2" t="s">
        <v>286</v>
      </c>
      <c r="N46" s="2" t="str">
        <f>HYPERLINK("https%3A%2F%2Fwww.webofscience.com%2Fwos%2Fwoscc%2Ffull-record%2FWOS:000468219500030","View Full Record in Web of Science")</f>
        <v>View Full Record in Web of Science</v>
      </c>
    </row>
    <row r="47" spans="1:14" ht="95.25" customHeight="1">
      <c r="A47" s="3">
        <v>46</v>
      </c>
      <c r="B47" s="2" t="s">
        <v>302</v>
      </c>
      <c r="C47" s="2" t="s">
        <v>303</v>
      </c>
      <c r="D47" s="2" t="s">
        <v>304</v>
      </c>
      <c r="E47" s="2" t="s">
        <v>305</v>
      </c>
      <c r="F47" s="2" t="s">
        <v>15</v>
      </c>
      <c r="G47" s="2" t="s">
        <v>306</v>
      </c>
      <c r="H47" s="2" t="s">
        <v>15</v>
      </c>
      <c r="I47" s="2" t="s">
        <v>15</v>
      </c>
      <c r="J47" s="8" t="s">
        <v>307</v>
      </c>
      <c r="K47" s="8">
        <v>2019</v>
      </c>
      <c r="L47" s="8" t="s">
        <v>15</v>
      </c>
      <c r="M47" s="2" t="s">
        <v>308</v>
      </c>
      <c r="N47" s="2" t="str">
        <f>HYPERLINK("https%3A%2F%2Fwww.webofscience.com%2Fwos%2Fwoscc%2Ffull-record%2FWOS:000488857400003","View Full Record in Web of Science")</f>
        <v>View Full Record in Web of Science</v>
      </c>
    </row>
    <row r="48" spans="1:14" ht="95.25" customHeight="1">
      <c r="A48" s="3">
        <v>47</v>
      </c>
      <c r="B48" s="2" t="s">
        <v>319</v>
      </c>
      <c r="C48" s="2" t="s">
        <v>320</v>
      </c>
      <c r="D48" s="2" t="s">
        <v>321</v>
      </c>
      <c r="E48" s="2" t="s">
        <v>322</v>
      </c>
      <c r="F48" s="2" t="s">
        <v>15</v>
      </c>
      <c r="G48" s="2" t="s">
        <v>323</v>
      </c>
      <c r="H48" s="2" t="s">
        <v>324</v>
      </c>
      <c r="I48" s="2" t="s">
        <v>325</v>
      </c>
      <c r="J48" s="8" t="s">
        <v>326</v>
      </c>
      <c r="K48" s="8">
        <v>2019</v>
      </c>
      <c r="L48" s="8" t="s">
        <v>327</v>
      </c>
      <c r="M48" s="2" t="s">
        <v>328</v>
      </c>
      <c r="N48" s="2" t="str">
        <f>HYPERLINK("https%3A%2F%2Fwww.webofscience.com%2Fwos%2Fwoscc%2Ffull-record%2FWOS:000484840700043","View Full Record in Web of Science")</f>
        <v>View Full Record in Web of Science</v>
      </c>
    </row>
    <row r="49" spans="1:14" ht="95.25" customHeight="1">
      <c r="A49" s="3">
        <v>48</v>
      </c>
      <c r="B49" s="2" t="s">
        <v>337</v>
      </c>
      <c r="C49" s="2" t="s">
        <v>338</v>
      </c>
      <c r="D49" s="2" t="s">
        <v>339</v>
      </c>
      <c r="E49" s="2" t="s">
        <v>322</v>
      </c>
      <c r="F49" s="2" t="s">
        <v>15</v>
      </c>
      <c r="G49" s="2" t="s">
        <v>340</v>
      </c>
      <c r="H49" s="2" t="s">
        <v>15</v>
      </c>
      <c r="I49" s="2" t="s">
        <v>341</v>
      </c>
      <c r="J49" s="8" t="s">
        <v>326</v>
      </c>
      <c r="K49" s="8">
        <v>2019</v>
      </c>
      <c r="L49" s="8" t="s">
        <v>342</v>
      </c>
      <c r="M49" s="2" t="s">
        <v>343</v>
      </c>
      <c r="N49" s="2" t="str">
        <f>HYPERLINK("https%3A%2F%2Fwww.webofscience.com%2Fwos%2Fwoscc%2Ffull-record%2FWOS:000484840700032","View Full Record in Web of Science")</f>
        <v>View Full Record in Web of Science</v>
      </c>
    </row>
    <row r="50" spans="1:14" ht="95.25" customHeight="1">
      <c r="A50" s="3">
        <v>49</v>
      </c>
      <c r="B50" s="2" t="s">
        <v>361</v>
      </c>
      <c r="C50" s="2" t="s">
        <v>362</v>
      </c>
      <c r="D50" s="2" t="s">
        <v>363</v>
      </c>
      <c r="E50" s="2" t="s">
        <v>279</v>
      </c>
      <c r="F50" s="2" t="s">
        <v>280</v>
      </c>
      <c r="G50" s="2" t="s">
        <v>364</v>
      </c>
      <c r="H50" s="2" t="s">
        <v>365</v>
      </c>
      <c r="I50" s="2" t="s">
        <v>366</v>
      </c>
      <c r="J50" s="8" t="s">
        <v>284</v>
      </c>
      <c r="K50" s="8">
        <v>2019</v>
      </c>
      <c r="L50" s="8" t="s">
        <v>367</v>
      </c>
      <c r="M50" s="2" t="s">
        <v>368</v>
      </c>
      <c r="N50" s="2" t="str">
        <f>HYPERLINK("https%3A%2F%2Fwww.webofscience.com%2Fwos%2Fwoscc%2Ffull-record%2FWOS:000468219500009","View Full Record in Web of Science")</f>
        <v>View Full Record in Web of Science</v>
      </c>
    </row>
    <row r="51" spans="1:14" ht="95.25" customHeight="1">
      <c r="A51" s="3">
        <v>50</v>
      </c>
      <c r="B51" s="2" t="s">
        <v>369</v>
      </c>
      <c r="C51" s="2" t="s">
        <v>370</v>
      </c>
      <c r="D51" s="2" t="s">
        <v>371</v>
      </c>
      <c r="E51" s="2" t="s">
        <v>372</v>
      </c>
      <c r="F51" s="2" t="s">
        <v>373</v>
      </c>
      <c r="G51" s="2" t="s">
        <v>374</v>
      </c>
      <c r="H51" s="2" t="s">
        <v>375</v>
      </c>
      <c r="I51" s="2" t="s">
        <v>376</v>
      </c>
      <c r="J51" s="8" t="s">
        <v>377</v>
      </c>
      <c r="K51" s="8">
        <v>2019</v>
      </c>
      <c r="L51" s="8" t="s">
        <v>378</v>
      </c>
      <c r="M51" s="2" t="s">
        <v>379</v>
      </c>
      <c r="N51" s="2" t="str">
        <f>HYPERLINK("https%3A%2F%2Fwww.webofscience.com%2Fwos%2Fwoscc%2Ffull-record%2FWOS:000564759600016","View Full Record in Web of Science")</f>
        <v>View Full Record in Web of Science</v>
      </c>
    </row>
    <row r="52" spans="1:14" ht="95.25" customHeight="1">
      <c r="A52" s="3">
        <v>51</v>
      </c>
      <c r="B52" s="2" t="s">
        <v>408</v>
      </c>
      <c r="C52" s="2" t="s">
        <v>409</v>
      </c>
      <c r="D52" s="2" t="s">
        <v>410</v>
      </c>
      <c r="E52" s="2" t="s">
        <v>26</v>
      </c>
      <c r="F52" s="2" t="s">
        <v>15</v>
      </c>
      <c r="G52" s="2" t="s">
        <v>411</v>
      </c>
      <c r="H52" s="2" t="s">
        <v>412</v>
      </c>
      <c r="I52" s="2" t="s">
        <v>413</v>
      </c>
      <c r="J52" s="8" t="s">
        <v>30</v>
      </c>
      <c r="K52" s="8">
        <v>2019</v>
      </c>
      <c r="L52" s="8" t="s">
        <v>414</v>
      </c>
      <c r="M52" s="2" t="s">
        <v>415</v>
      </c>
      <c r="N52" s="2" t="str">
        <f>HYPERLINK("https%3A%2F%2Fwww.webofscience.com%2Fwos%2Fwoscc%2Ffull-record%2FWOS:000504063900021","View Full Record in Web of Science")</f>
        <v>View Full Record in Web of Science</v>
      </c>
    </row>
    <row r="53" spans="1:14" ht="95.25" customHeight="1">
      <c r="A53" s="3">
        <v>52</v>
      </c>
      <c r="B53" s="2" t="s">
        <v>433</v>
      </c>
      <c r="C53" s="2" t="s">
        <v>434</v>
      </c>
      <c r="D53" s="2" t="s">
        <v>435</v>
      </c>
      <c r="E53" s="2" t="s">
        <v>26</v>
      </c>
      <c r="F53" s="2" t="s">
        <v>15</v>
      </c>
      <c r="G53" s="2" t="s">
        <v>436</v>
      </c>
      <c r="H53" s="2" t="s">
        <v>15</v>
      </c>
      <c r="I53" s="2" t="s">
        <v>203</v>
      </c>
      <c r="J53" s="8" t="s">
        <v>30</v>
      </c>
      <c r="K53" s="8">
        <v>2019</v>
      </c>
      <c r="L53" s="8" t="s">
        <v>437</v>
      </c>
      <c r="M53" s="2" t="s">
        <v>438</v>
      </c>
      <c r="N53" s="2" t="str">
        <f>HYPERLINK("https%3A%2F%2Fwww.webofscience.com%2Fwos%2Fwoscc%2Ffull-record%2FWOS:000465349100008","View Full Record in Web of Science")</f>
        <v>View Full Record in Web of Science</v>
      </c>
    </row>
    <row r="54" spans="1:14" ht="95.25" customHeight="1">
      <c r="A54" s="3">
        <v>53</v>
      </c>
      <c r="B54" s="2" t="s">
        <v>463</v>
      </c>
      <c r="C54" s="2" t="s">
        <v>464</v>
      </c>
      <c r="D54" s="2" t="s">
        <v>465</v>
      </c>
      <c r="E54" s="2" t="s">
        <v>279</v>
      </c>
      <c r="F54" s="2" t="s">
        <v>280</v>
      </c>
      <c r="G54" s="2" t="s">
        <v>466</v>
      </c>
      <c r="H54" s="2" t="s">
        <v>467</v>
      </c>
      <c r="I54" s="2" t="s">
        <v>468</v>
      </c>
      <c r="J54" s="8" t="s">
        <v>284</v>
      </c>
      <c r="K54" s="8">
        <v>2019</v>
      </c>
      <c r="L54" s="8" t="s">
        <v>469</v>
      </c>
      <c r="M54" s="2" t="s">
        <v>470</v>
      </c>
      <c r="N54" s="2" t="str">
        <f>HYPERLINK("https%3A%2F%2Fwww.webofscience.com%2Fwos%2Fwoscc%2Ffull-record%2FWOS:000468219500029","View Full Record in Web of Science")</f>
        <v>View Full Record in Web of Science</v>
      </c>
    </row>
    <row r="55" spans="1:14" ht="95.25" customHeight="1">
      <c r="A55" s="3">
        <v>54</v>
      </c>
      <c r="B55" s="2" t="s">
        <v>510</v>
      </c>
      <c r="C55" s="2" t="s">
        <v>511</v>
      </c>
      <c r="D55" s="2" t="s">
        <v>512</v>
      </c>
      <c r="E55" s="2" t="s">
        <v>513</v>
      </c>
      <c r="F55" s="2" t="s">
        <v>15</v>
      </c>
      <c r="G55" s="2" t="s">
        <v>514</v>
      </c>
      <c r="H55" s="2" t="s">
        <v>15</v>
      </c>
      <c r="I55" s="2" t="s">
        <v>15</v>
      </c>
      <c r="J55" s="8" t="s">
        <v>515</v>
      </c>
      <c r="K55" s="8">
        <v>2019</v>
      </c>
      <c r="L55" s="8" t="s">
        <v>516</v>
      </c>
      <c r="M55" s="2" t="s">
        <v>517</v>
      </c>
      <c r="N55" s="2" t="str">
        <f>HYPERLINK("https%3A%2F%2Fwww.webofscience.com%2Fwos%2Fwoscc%2Ffull-record%2FWOS:000510467300011","View Full Record in Web of Science")</f>
        <v>View Full Record in Web of Science</v>
      </c>
    </row>
    <row r="56" spans="1:14" ht="95.25" customHeight="1">
      <c r="A56" s="3">
        <v>55</v>
      </c>
      <c r="B56" s="2" t="s">
        <v>621</v>
      </c>
      <c r="C56" s="2" t="s">
        <v>622</v>
      </c>
      <c r="D56" s="2" t="s">
        <v>623</v>
      </c>
      <c r="E56" s="2" t="s">
        <v>279</v>
      </c>
      <c r="F56" s="2" t="s">
        <v>280</v>
      </c>
      <c r="G56" s="2" t="s">
        <v>449</v>
      </c>
      <c r="H56" s="2" t="s">
        <v>624</v>
      </c>
      <c r="I56" s="2" t="s">
        <v>625</v>
      </c>
      <c r="J56" s="8" t="s">
        <v>284</v>
      </c>
      <c r="K56" s="8">
        <v>2019</v>
      </c>
      <c r="L56" s="8" t="s">
        <v>626</v>
      </c>
      <c r="M56" s="2" t="s">
        <v>627</v>
      </c>
      <c r="N56" s="2" t="str">
        <f>HYPERLINK("https%3A%2F%2Fwww.webofscience.com%2Fwos%2Fwoscc%2Ffull-record%2FWOS:000468219500035","View Full Record in Web of Science")</f>
        <v>View Full Record in Web of Science</v>
      </c>
    </row>
    <row r="57" spans="1:14" ht="95.25" customHeight="1">
      <c r="A57" s="3">
        <v>56</v>
      </c>
      <c r="B57" s="2" t="s">
        <v>695</v>
      </c>
      <c r="C57" s="2" t="s">
        <v>696</v>
      </c>
      <c r="D57" s="2" t="s">
        <v>697</v>
      </c>
      <c r="E57" s="2" t="s">
        <v>698</v>
      </c>
      <c r="F57" s="2" t="s">
        <v>699</v>
      </c>
      <c r="G57" s="2" t="s">
        <v>700</v>
      </c>
      <c r="H57" s="2" t="s">
        <v>701</v>
      </c>
      <c r="I57" s="2" t="s">
        <v>702</v>
      </c>
      <c r="J57" s="8" t="s">
        <v>284</v>
      </c>
      <c r="K57" s="8">
        <v>2019</v>
      </c>
      <c r="L57" s="8" t="s">
        <v>703</v>
      </c>
      <c r="M57" s="2" t="s">
        <v>704</v>
      </c>
      <c r="N57" s="2" t="str">
        <f>HYPERLINK("https%3A%2F%2Fwww.webofscience.com%2Fwos%2Fwoscc%2Ffull-record%2FWOS:000511104400023","View Full Record in Web of Science")</f>
        <v>View Full Record in Web of Science</v>
      </c>
    </row>
    <row r="58" spans="1:14" ht="95.25" customHeight="1">
      <c r="A58" s="3">
        <v>57</v>
      </c>
      <c r="B58" s="2" t="s">
        <v>721</v>
      </c>
      <c r="C58" s="2" t="s">
        <v>722</v>
      </c>
      <c r="D58" s="2" t="s">
        <v>723</v>
      </c>
      <c r="E58" s="2" t="s">
        <v>521</v>
      </c>
      <c r="F58" s="2" t="s">
        <v>15</v>
      </c>
      <c r="G58" s="2" t="s">
        <v>724</v>
      </c>
      <c r="H58" s="2" t="s">
        <v>725</v>
      </c>
      <c r="I58" s="2" t="s">
        <v>726</v>
      </c>
      <c r="J58" s="8" t="s">
        <v>525</v>
      </c>
      <c r="K58" s="8">
        <v>2019</v>
      </c>
      <c r="L58" s="8" t="s">
        <v>727</v>
      </c>
      <c r="M58" s="2" t="s">
        <v>728</v>
      </c>
      <c r="N58" s="2" t="str">
        <f>HYPERLINK("https%3A%2F%2Fwww.webofscience.com%2Fwos%2Fwoscc%2Ffull-record%2FWOS:000462991300014","View Full Record in Web of Science")</f>
        <v>View Full Record in Web of Science</v>
      </c>
    </row>
    <row r="59" spans="1:14" ht="95.25" customHeight="1">
      <c r="A59" s="3">
        <v>58</v>
      </c>
      <c r="B59" s="2" t="s">
        <v>729</v>
      </c>
      <c r="C59" s="2" t="s">
        <v>730</v>
      </c>
      <c r="D59" s="2" t="s">
        <v>731</v>
      </c>
      <c r="E59" s="2" t="s">
        <v>521</v>
      </c>
      <c r="F59" s="2" t="s">
        <v>15</v>
      </c>
      <c r="G59" s="2" t="s">
        <v>732</v>
      </c>
      <c r="H59" s="2" t="s">
        <v>733</v>
      </c>
      <c r="I59" s="2" t="s">
        <v>734</v>
      </c>
      <c r="J59" s="8" t="s">
        <v>525</v>
      </c>
      <c r="K59" s="8">
        <v>2019</v>
      </c>
      <c r="L59" s="8" t="s">
        <v>735</v>
      </c>
      <c r="M59" s="2" t="s">
        <v>736</v>
      </c>
      <c r="N59" s="2" t="str">
        <f>HYPERLINK("https%3A%2F%2Fwww.webofscience.com%2Fwos%2Fwoscc%2Ffull-record%2FWOS:000462991300015","View Full Record in Web of Science")</f>
        <v>View Full Record in Web of Science</v>
      </c>
    </row>
    <row r="60" spans="1:14" ht="95.25" customHeight="1">
      <c r="A60" s="3">
        <v>59</v>
      </c>
      <c r="B60" s="2" t="s">
        <v>763</v>
      </c>
      <c r="C60" s="2" t="s">
        <v>764</v>
      </c>
      <c r="D60" s="2" t="s">
        <v>765</v>
      </c>
      <c r="E60" s="2" t="s">
        <v>279</v>
      </c>
      <c r="F60" s="2" t="s">
        <v>280</v>
      </c>
      <c r="G60" s="2" t="s">
        <v>766</v>
      </c>
      <c r="H60" s="2" t="s">
        <v>767</v>
      </c>
      <c r="I60" s="2" t="s">
        <v>768</v>
      </c>
      <c r="J60" s="8" t="s">
        <v>284</v>
      </c>
      <c r="K60" s="8">
        <v>2019</v>
      </c>
      <c r="L60" s="8" t="s">
        <v>769</v>
      </c>
      <c r="M60" s="2" t="s">
        <v>770</v>
      </c>
      <c r="N60" s="2" t="str">
        <f>HYPERLINK("https%3A%2F%2Fwww.webofscience.com%2Fwos%2Fwoscc%2Ffull-record%2FWOS:000468219500037","View Full Record in Web of Science")</f>
        <v>View Full Record in Web of Science</v>
      </c>
    </row>
    <row r="61" spans="1:14" ht="95.25" customHeight="1">
      <c r="A61" s="3">
        <v>60</v>
      </c>
      <c r="B61" s="2" t="s">
        <v>771</v>
      </c>
      <c r="C61" s="2" t="s">
        <v>772</v>
      </c>
      <c r="D61" s="2" t="s">
        <v>773</v>
      </c>
      <c r="E61" s="2" t="s">
        <v>521</v>
      </c>
      <c r="F61" s="2" t="s">
        <v>15</v>
      </c>
      <c r="G61" s="2" t="s">
        <v>774</v>
      </c>
      <c r="H61" s="2" t="s">
        <v>775</v>
      </c>
      <c r="I61" s="2" t="s">
        <v>776</v>
      </c>
      <c r="J61" s="8" t="s">
        <v>525</v>
      </c>
      <c r="K61" s="8">
        <v>2019</v>
      </c>
      <c r="L61" s="8" t="s">
        <v>777</v>
      </c>
      <c r="M61" s="2" t="s">
        <v>778</v>
      </c>
      <c r="N61" s="2" t="str">
        <f>HYPERLINK("https%3A%2F%2Fwww.webofscience.com%2Fwos%2Fwoscc%2Ffull-record%2FWOS:000462991300016","View Full Record in Web of Science")</f>
        <v>View Full Record in Web of Science</v>
      </c>
    </row>
    <row r="62" spans="1:14" ht="95.25" customHeight="1">
      <c r="A62" s="3">
        <v>61</v>
      </c>
      <c r="B62" s="2" t="s">
        <v>795</v>
      </c>
      <c r="C62" s="2" t="s">
        <v>796</v>
      </c>
      <c r="D62" s="2" t="s">
        <v>797</v>
      </c>
      <c r="E62" s="2" t="s">
        <v>279</v>
      </c>
      <c r="F62" s="2" t="s">
        <v>280</v>
      </c>
      <c r="G62" s="2" t="s">
        <v>798</v>
      </c>
      <c r="H62" s="2" t="s">
        <v>799</v>
      </c>
      <c r="I62" s="2" t="s">
        <v>800</v>
      </c>
      <c r="J62" s="8" t="s">
        <v>284</v>
      </c>
      <c r="K62" s="8">
        <v>2019</v>
      </c>
      <c r="L62" s="8" t="s">
        <v>801</v>
      </c>
      <c r="M62" s="2" t="s">
        <v>802</v>
      </c>
      <c r="N62" s="2" t="str">
        <f>HYPERLINK("https%3A%2F%2Fwww.webofscience.com%2Fwos%2Fwoscc%2Ffull-record%2FWOS:000468219500020","View Full Record in Web of Science")</f>
        <v>View Full Record in Web of Science</v>
      </c>
    </row>
    <row r="63" spans="1:14" ht="95.25" customHeight="1">
      <c r="A63" s="3">
        <v>62</v>
      </c>
      <c r="B63" s="2" t="s">
        <v>813</v>
      </c>
      <c r="C63" s="2" t="s">
        <v>814</v>
      </c>
      <c r="D63" s="2" t="s">
        <v>815</v>
      </c>
      <c r="E63" s="2" t="s">
        <v>279</v>
      </c>
      <c r="F63" s="2" t="s">
        <v>280</v>
      </c>
      <c r="G63" s="2" t="s">
        <v>816</v>
      </c>
      <c r="H63" s="2" t="s">
        <v>15</v>
      </c>
      <c r="I63" s="2" t="s">
        <v>817</v>
      </c>
      <c r="J63" s="8" t="s">
        <v>284</v>
      </c>
      <c r="K63" s="8">
        <v>2019</v>
      </c>
      <c r="L63" s="8" t="s">
        <v>818</v>
      </c>
      <c r="M63" s="2" t="s">
        <v>819</v>
      </c>
      <c r="N63" s="2" t="str">
        <f>HYPERLINK("https%3A%2F%2Fwww.webofscience.com%2Fwos%2Fwoscc%2Ffull-record%2FWOS:000468219500033","View Full Record in Web of Science")</f>
        <v>View Full Record in Web of Science</v>
      </c>
    </row>
    <row r="64" spans="1:14" ht="95.25" customHeight="1">
      <c r="A64" s="3">
        <v>63</v>
      </c>
      <c r="B64" s="2" t="s">
        <v>820</v>
      </c>
      <c r="C64" s="2" t="s">
        <v>821</v>
      </c>
      <c r="D64" s="2" t="s">
        <v>822</v>
      </c>
      <c r="E64" s="2" t="s">
        <v>521</v>
      </c>
      <c r="F64" s="2" t="s">
        <v>15</v>
      </c>
      <c r="G64" s="2" t="s">
        <v>823</v>
      </c>
      <c r="H64" s="2" t="s">
        <v>824</v>
      </c>
      <c r="I64" s="2" t="s">
        <v>825</v>
      </c>
      <c r="J64" s="8" t="s">
        <v>525</v>
      </c>
      <c r="K64" s="8">
        <v>2019</v>
      </c>
      <c r="L64" s="8" t="s">
        <v>826</v>
      </c>
      <c r="M64" s="2" t="s">
        <v>827</v>
      </c>
      <c r="N64" s="2" t="str">
        <f>HYPERLINK("https%3A%2F%2Fwww.webofscience.com%2Fwos%2Fwoscc%2Ffull-record%2FWOS:000466105800026","View Full Record in Web of Science")</f>
        <v>View Full Record in Web of Science</v>
      </c>
    </row>
    <row r="65" spans="1:14" ht="95.25" customHeight="1">
      <c r="A65" s="3">
        <v>64</v>
      </c>
      <c r="B65" s="2" t="s">
        <v>828</v>
      </c>
      <c r="C65" s="2" t="s">
        <v>829</v>
      </c>
      <c r="D65" s="2" t="s">
        <v>830</v>
      </c>
      <c r="E65" s="2" t="s">
        <v>698</v>
      </c>
      <c r="F65" s="2" t="s">
        <v>699</v>
      </c>
      <c r="G65" s="2" t="s">
        <v>831</v>
      </c>
      <c r="H65" s="2" t="s">
        <v>15</v>
      </c>
      <c r="I65" s="2" t="s">
        <v>832</v>
      </c>
      <c r="J65" s="8" t="s">
        <v>284</v>
      </c>
      <c r="K65" s="8">
        <v>2019</v>
      </c>
      <c r="L65" s="8" t="s">
        <v>833</v>
      </c>
      <c r="M65" s="2" t="s">
        <v>834</v>
      </c>
      <c r="N65" s="2" t="str">
        <f>HYPERLINK("https%3A%2F%2Fwww.webofscience.com%2Fwos%2Fwoscc%2Ffull-record%2FWOS:000511104400075","View Full Record in Web of Science")</f>
        <v>View Full Record in Web of Science</v>
      </c>
    </row>
    <row r="66" spans="1:14" ht="95.25" customHeight="1">
      <c r="A66" s="3">
        <v>65</v>
      </c>
      <c r="B66" s="2" t="s">
        <v>869</v>
      </c>
      <c r="C66" s="2" t="s">
        <v>870</v>
      </c>
      <c r="D66" s="2" t="s">
        <v>871</v>
      </c>
      <c r="E66" s="2" t="s">
        <v>279</v>
      </c>
      <c r="F66" s="2" t="s">
        <v>280</v>
      </c>
      <c r="G66" s="2" t="s">
        <v>872</v>
      </c>
      <c r="H66" s="2" t="s">
        <v>873</v>
      </c>
      <c r="I66" s="2" t="s">
        <v>874</v>
      </c>
      <c r="J66" s="8" t="s">
        <v>284</v>
      </c>
      <c r="K66" s="8">
        <v>2019</v>
      </c>
      <c r="L66" s="8" t="s">
        <v>875</v>
      </c>
      <c r="M66" s="2" t="s">
        <v>876</v>
      </c>
      <c r="N66" s="2" t="str">
        <f>HYPERLINK("https%3A%2F%2Fwww.webofscience.com%2Fwos%2Fwoscc%2Ffull-record%2FWOS:000468219500032","View Full Record in Web of Science")</f>
        <v>View Full Record in Web of Science</v>
      </c>
    </row>
    <row r="67" spans="1:14" ht="95.25" customHeight="1">
      <c r="A67" s="3">
        <v>66</v>
      </c>
      <c r="B67" s="2" t="s">
        <v>901</v>
      </c>
      <c r="C67" s="2" t="s">
        <v>902</v>
      </c>
      <c r="D67" s="2" t="s">
        <v>903</v>
      </c>
      <c r="E67" s="2" t="s">
        <v>521</v>
      </c>
      <c r="F67" s="2" t="s">
        <v>15</v>
      </c>
      <c r="G67" s="2" t="s">
        <v>904</v>
      </c>
      <c r="H67" s="2" t="s">
        <v>905</v>
      </c>
      <c r="I67" s="2" t="s">
        <v>906</v>
      </c>
      <c r="J67" s="8" t="s">
        <v>525</v>
      </c>
      <c r="K67" s="8">
        <v>2019</v>
      </c>
      <c r="L67" s="8" t="s">
        <v>907</v>
      </c>
      <c r="M67" s="2" t="s">
        <v>908</v>
      </c>
      <c r="N67" s="2" t="str">
        <f>HYPERLINK("https%3A%2F%2Fwww.webofscience.com%2Fwos%2Fwoscc%2Ffull-record%2FWOS:000462991300004","View Full Record in Web of Science")</f>
        <v>View Full Record in Web of Science</v>
      </c>
    </row>
    <row r="68" spans="1:14" ht="95.25" customHeight="1">
      <c r="A68" s="3">
        <v>67</v>
      </c>
      <c r="B68" s="2" t="s">
        <v>909</v>
      </c>
      <c r="C68" s="2" t="s">
        <v>910</v>
      </c>
      <c r="D68" s="2" t="s">
        <v>911</v>
      </c>
      <c r="E68" s="2" t="s">
        <v>521</v>
      </c>
      <c r="F68" s="2" t="s">
        <v>15</v>
      </c>
      <c r="G68" s="2" t="s">
        <v>912</v>
      </c>
      <c r="H68" s="2" t="s">
        <v>913</v>
      </c>
      <c r="I68" s="2" t="s">
        <v>914</v>
      </c>
      <c r="J68" s="8" t="s">
        <v>525</v>
      </c>
      <c r="K68" s="8">
        <v>2019</v>
      </c>
      <c r="L68" s="8" t="s">
        <v>915</v>
      </c>
      <c r="M68" s="2" t="s">
        <v>916</v>
      </c>
      <c r="N68" s="2" t="str">
        <f>HYPERLINK("https%3A%2F%2Fwww.webofscience.com%2Fwos%2Fwoscc%2Ffull-record%2FWOS:000462991300020","View Full Record in Web of Science")</f>
        <v>View Full Record in Web of Science</v>
      </c>
    </row>
    <row r="69" spans="1:14" ht="95.25" customHeight="1">
      <c r="A69" s="3">
        <v>68</v>
      </c>
      <c r="B69" s="2" t="s">
        <v>925</v>
      </c>
      <c r="C69" s="2" t="s">
        <v>926</v>
      </c>
      <c r="D69" s="2" t="s">
        <v>927</v>
      </c>
      <c r="E69" s="2" t="s">
        <v>698</v>
      </c>
      <c r="F69" s="2" t="s">
        <v>699</v>
      </c>
      <c r="G69" s="2" t="s">
        <v>928</v>
      </c>
      <c r="H69" s="2" t="s">
        <v>929</v>
      </c>
      <c r="I69" s="2" t="s">
        <v>930</v>
      </c>
      <c r="J69" s="8" t="s">
        <v>284</v>
      </c>
      <c r="K69" s="8">
        <v>2019</v>
      </c>
      <c r="L69" s="8" t="s">
        <v>931</v>
      </c>
      <c r="M69" s="2" t="s">
        <v>932</v>
      </c>
      <c r="N69" s="2" t="str">
        <f>HYPERLINK("https%3A%2F%2Fwww.webofscience.com%2Fwos%2Fwoscc%2Ffull-record%2FWOS:000511104400097","View Full Record in Web of Science")</f>
        <v>View Full Record in Web of Science</v>
      </c>
    </row>
    <row r="70" spans="1:14" ht="95.25" customHeight="1">
      <c r="A70" s="3">
        <v>69</v>
      </c>
      <c r="B70" s="2" t="s">
        <v>933</v>
      </c>
      <c r="C70" s="2" t="s">
        <v>934</v>
      </c>
      <c r="D70" s="2" t="s">
        <v>935</v>
      </c>
      <c r="E70" s="2" t="s">
        <v>521</v>
      </c>
      <c r="F70" s="2" t="s">
        <v>15</v>
      </c>
      <c r="G70" s="2" t="s">
        <v>936</v>
      </c>
      <c r="H70" s="2" t="s">
        <v>937</v>
      </c>
      <c r="I70" s="2" t="s">
        <v>938</v>
      </c>
      <c r="J70" s="8" t="s">
        <v>525</v>
      </c>
      <c r="K70" s="8">
        <v>2019</v>
      </c>
      <c r="L70" s="8" t="s">
        <v>939</v>
      </c>
      <c r="M70" s="2" t="s">
        <v>940</v>
      </c>
      <c r="N70" s="2" t="str">
        <f>HYPERLINK("https%3A%2F%2Fwww.webofscience.com%2Fwos%2Fwoscc%2Ffull-record%2FWOS:000462991300009","View Full Record in Web of Science")</f>
        <v>View Full Record in Web of Science</v>
      </c>
    </row>
    <row r="71" spans="1:14" ht="95.25" customHeight="1">
      <c r="A71" s="3">
        <v>70</v>
      </c>
      <c r="B71" s="2" t="s">
        <v>110</v>
      </c>
      <c r="C71" s="2" t="s">
        <v>111</v>
      </c>
      <c r="D71" s="2" t="s">
        <v>112</v>
      </c>
      <c r="E71" s="2" t="s">
        <v>113</v>
      </c>
      <c r="F71" s="2" t="s">
        <v>15</v>
      </c>
      <c r="G71" s="2" t="s">
        <v>114</v>
      </c>
      <c r="H71" s="2" t="s">
        <v>90</v>
      </c>
      <c r="I71" s="2" t="s">
        <v>115</v>
      </c>
      <c r="J71" s="8" t="s">
        <v>116</v>
      </c>
      <c r="K71" s="8">
        <v>2018</v>
      </c>
      <c r="L71" s="8" t="s">
        <v>117</v>
      </c>
      <c r="M71" s="2" t="s">
        <v>118</v>
      </c>
      <c r="N71" s="2" t="str">
        <f>HYPERLINK("https%3A%2F%2Fwww.webofscience.com%2Fwos%2Fwoscc%2Ffull-record%2FWOS:000432636100003","View Full Record in Web of Science")</f>
        <v>View Full Record in Web of Science</v>
      </c>
    </row>
    <row r="72" spans="1:14" ht="95.25" customHeight="1">
      <c r="A72" s="3">
        <v>71</v>
      </c>
      <c r="B72" s="2" t="s">
        <v>127</v>
      </c>
      <c r="C72" s="2" t="s">
        <v>128</v>
      </c>
      <c r="D72" s="2" t="s">
        <v>129</v>
      </c>
      <c r="E72" s="2" t="s">
        <v>113</v>
      </c>
      <c r="F72" s="2" t="s">
        <v>15</v>
      </c>
      <c r="G72" s="2" t="s">
        <v>130</v>
      </c>
      <c r="H72" s="2" t="s">
        <v>131</v>
      </c>
      <c r="I72" s="2" t="s">
        <v>132</v>
      </c>
      <c r="J72" s="8" t="s">
        <v>116</v>
      </c>
      <c r="K72" s="8">
        <v>2018</v>
      </c>
      <c r="L72" s="8" t="s">
        <v>133</v>
      </c>
      <c r="M72" s="2" t="s">
        <v>134</v>
      </c>
      <c r="N72" s="2" t="str">
        <f>HYPERLINK("https%3A%2F%2Fwww.webofscience.com%2Fwos%2Fwoscc%2Ffull-record%2FWOS:000427611000005","View Full Record in Web of Science")</f>
        <v>View Full Record in Web of Science</v>
      </c>
    </row>
    <row r="73" spans="1:14" ht="95.25" customHeight="1">
      <c r="A73" s="3">
        <v>72</v>
      </c>
      <c r="B73" s="2" t="s">
        <v>135</v>
      </c>
      <c r="C73" s="2" t="s">
        <v>136</v>
      </c>
      <c r="D73" s="2" t="s">
        <v>137</v>
      </c>
      <c r="E73" s="2" t="s">
        <v>88</v>
      </c>
      <c r="F73" s="2" t="s">
        <v>15</v>
      </c>
      <c r="G73" s="2" t="s">
        <v>138</v>
      </c>
      <c r="H73" s="2" t="s">
        <v>139</v>
      </c>
      <c r="I73" s="2" t="s">
        <v>140</v>
      </c>
      <c r="J73" s="8" t="s">
        <v>92</v>
      </c>
      <c r="K73" s="8">
        <v>2018</v>
      </c>
      <c r="L73" s="8" t="s">
        <v>141</v>
      </c>
      <c r="M73" s="2" t="s">
        <v>142</v>
      </c>
      <c r="N73" s="2" t="str">
        <f>HYPERLINK("https%3A%2F%2Fwww.webofscience.com%2Fwos%2Fwoscc%2Ffull-record%2FWOS:000453319700010","View Full Record in Web of Science")</f>
        <v>View Full Record in Web of Science</v>
      </c>
    </row>
    <row r="74" spans="1:14" ht="95.25" customHeight="1">
      <c r="A74" s="3">
        <v>73</v>
      </c>
      <c r="B74" s="2" t="s">
        <v>309</v>
      </c>
      <c r="C74" s="2" t="s">
        <v>310</v>
      </c>
      <c r="D74" s="2" t="s">
        <v>311</v>
      </c>
      <c r="E74" s="2" t="s">
        <v>312</v>
      </c>
      <c r="F74" s="2" t="s">
        <v>15</v>
      </c>
      <c r="G74" s="2" t="s">
        <v>313</v>
      </c>
      <c r="H74" s="2" t="s">
        <v>314</v>
      </c>
      <c r="I74" s="2" t="s">
        <v>315</v>
      </c>
      <c r="J74" s="8" t="s">
        <v>316</v>
      </c>
      <c r="K74" s="8">
        <v>2018</v>
      </c>
      <c r="L74" s="8" t="s">
        <v>317</v>
      </c>
      <c r="M74" s="2" t="s">
        <v>318</v>
      </c>
      <c r="N74" s="2" t="str">
        <f>HYPERLINK("https%3A%2F%2Fwww.webofscience.com%2Fwos%2Fwoscc%2Ffull-record%2FWOS:000429596500001","View Full Record in Web of Science")</f>
        <v>View Full Record in Web of Science</v>
      </c>
    </row>
    <row r="75" spans="1:14" ht="95.25" customHeight="1">
      <c r="A75" s="3">
        <v>74</v>
      </c>
      <c r="B75" s="2" t="s">
        <v>397</v>
      </c>
      <c r="C75" s="2" t="s">
        <v>398</v>
      </c>
      <c r="D75" s="2" t="s">
        <v>399</v>
      </c>
      <c r="E75" s="2" t="s">
        <v>400</v>
      </c>
      <c r="F75" s="2" t="s">
        <v>401</v>
      </c>
      <c r="G75" s="2" t="s">
        <v>402</v>
      </c>
      <c r="H75" s="2" t="s">
        <v>403</v>
      </c>
      <c r="I75" s="2" t="s">
        <v>404</v>
      </c>
      <c r="J75" s="8" t="s">
        <v>405</v>
      </c>
      <c r="K75" s="8">
        <v>2018</v>
      </c>
      <c r="L75" s="8" t="s">
        <v>406</v>
      </c>
      <c r="M75" s="2" t="s">
        <v>407</v>
      </c>
      <c r="N75" s="2" t="str">
        <f>HYPERLINK("https%3A%2F%2Fwww.webofscience.com%2Fwos%2Fwoscc%2Ffull-record%2FWOS:000805412200246","View Full Record in Web of Science")</f>
        <v>View Full Record in Web of Science</v>
      </c>
    </row>
    <row r="76" spans="1:14" ht="95.25" customHeight="1">
      <c r="A76" s="3">
        <v>75</v>
      </c>
      <c r="B76" s="2" t="s">
        <v>416</v>
      </c>
      <c r="C76" s="2" t="s">
        <v>417</v>
      </c>
      <c r="D76" s="2" t="s">
        <v>418</v>
      </c>
      <c r="E76" s="2" t="s">
        <v>419</v>
      </c>
      <c r="F76" s="2" t="s">
        <v>420</v>
      </c>
      <c r="G76" s="2" t="s">
        <v>421</v>
      </c>
      <c r="H76" s="2" t="s">
        <v>422</v>
      </c>
      <c r="I76" s="2" t="s">
        <v>423</v>
      </c>
      <c r="J76" s="8" t="s">
        <v>284</v>
      </c>
      <c r="K76" s="8">
        <v>2018</v>
      </c>
      <c r="L76" s="8" t="s">
        <v>424</v>
      </c>
      <c r="M76" s="2" t="s">
        <v>425</v>
      </c>
      <c r="N76" s="2" t="str">
        <f>HYPERLINK("https%3A%2F%2Fwww.webofscience.com%2Fwos%2Fwoscc%2Ffull-record%2FWOS:000450820000176","View Full Record in Web of Science")</f>
        <v>View Full Record in Web of Science</v>
      </c>
    </row>
    <row r="77" spans="1:14" ht="95.25" customHeight="1">
      <c r="A77" s="3">
        <v>76</v>
      </c>
      <c r="B77" s="2" t="s">
        <v>439</v>
      </c>
      <c r="C77" s="2" t="s">
        <v>440</v>
      </c>
      <c r="D77" s="2" t="s">
        <v>441</v>
      </c>
      <c r="E77" s="2" t="s">
        <v>419</v>
      </c>
      <c r="F77" s="2" t="s">
        <v>420</v>
      </c>
      <c r="G77" s="2" t="s">
        <v>442</v>
      </c>
      <c r="H77" s="2" t="s">
        <v>15</v>
      </c>
      <c r="I77" s="2" t="s">
        <v>443</v>
      </c>
      <c r="J77" s="8" t="s">
        <v>284</v>
      </c>
      <c r="K77" s="8">
        <v>2018</v>
      </c>
      <c r="L77" s="8" t="s">
        <v>444</v>
      </c>
      <c r="M77" s="2" t="s">
        <v>445</v>
      </c>
      <c r="N77" s="2" t="str">
        <f>HYPERLINK("https%3A%2F%2Fwww.webofscience.com%2Fwos%2Fwoscc%2Ffull-record%2FWOS:000450820000051","View Full Record in Web of Science")</f>
        <v>View Full Record in Web of Science</v>
      </c>
    </row>
    <row r="78" spans="1:14" ht="95.25" customHeight="1">
      <c r="A78" s="3">
        <v>77</v>
      </c>
      <c r="B78" s="2" t="s">
        <v>446</v>
      </c>
      <c r="C78" s="2" t="s">
        <v>447</v>
      </c>
      <c r="D78" s="2" t="s">
        <v>448</v>
      </c>
      <c r="E78" s="2" t="s">
        <v>419</v>
      </c>
      <c r="F78" s="2" t="s">
        <v>420</v>
      </c>
      <c r="G78" s="2" t="s">
        <v>449</v>
      </c>
      <c r="H78" s="2" t="s">
        <v>450</v>
      </c>
      <c r="I78" s="2" t="s">
        <v>451</v>
      </c>
      <c r="J78" s="8" t="s">
        <v>284</v>
      </c>
      <c r="K78" s="8">
        <v>2018</v>
      </c>
      <c r="L78" s="8" t="s">
        <v>452</v>
      </c>
      <c r="M78" s="2" t="s">
        <v>453</v>
      </c>
      <c r="N78" s="2" t="str">
        <f>HYPERLINK("https%3A%2F%2Fwww.webofscience.com%2Fwos%2Fwoscc%2Ffull-record%2FWOS:000450820000039","View Full Record in Web of Science")</f>
        <v>View Full Record in Web of Science</v>
      </c>
    </row>
    <row r="79" spans="1:14" ht="95.25" customHeight="1">
      <c r="A79" s="3">
        <v>78</v>
      </c>
      <c r="B79" s="2" t="s">
        <v>528</v>
      </c>
      <c r="C79" s="2" t="s">
        <v>529</v>
      </c>
      <c r="D79" s="2" t="s">
        <v>530</v>
      </c>
      <c r="E79" s="2" t="s">
        <v>26</v>
      </c>
      <c r="F79" s="2" t="s">
        <v>15</v>
      </c>
      <c r="G79" s="2" t="s">
        <v>531</v>
      </c>
      <c r="H79" s="2" t="s">
        <v>532</v>
      </c>
      <c r="I79" s="2" t="s">
        <v>533</v>
      </c>
      <c r="J79" s="8" t="s">
        <v>30</v>
      </c>
      <c r="K79" s="8">
        <v>2018</v>
      </c>
      <c r="L79" s="8" t="s">
        <v>15</v>
      </c>
      <c r="M79" s="2" t="s">
        <v>534</v>
      </c>
      <c r="N79" s="2" t="str">
        <f>HYPERLINK("https%3A%2F%2Fwww.webofscience.com%2Fwos%2Fwoscc%2Ffull-record%2FWOS:000450803000007","View Full Record in Web of Science")</f>
        <v>View Full Record in Web of Science</v>
      </c>
    </row>
    <row r="80" spans="1:14" ht="95.25" customHeight="1">
      <c r="A80" s="3">
        <v>79</v>
      </c>
      <c r="B80" s="2" t="s">
        <v>549</v>
      </c>
      <c r="C80" s="2" t="s">
        <v>550</v>
      </c>
      <c r="D80" s="2" t="s">
        <v>551</v>
      </c>
      <c r="E80" s="2" t="s">
        <v>44</v>
      </c>
      <c r="F80" s="2" t="s">
        <v>15</v>
      </c>
      <c r="G80" s="2" t="s">
        <v>552</v>
      </c>
      <c r="H80" s="2" t="s">
        <v>553</v>
      </c>
      <c r="I80" s="2" t="s">
        <v>15</v>
      </c>
      <c r="J80" s="8" t="s">
        <v>46</v>
      </c>
      <c r="K80" s="8">
        <v>2018</v>
      </c>
      <c r="L80" s="8" t="s">
        <v>554</v>
      </c>
      <c r="M80" s="2" t="s">
        <v>555</v>
      </c>
      <c r="N80" s="2" t="str">
        <f>HYPERLINK("https%3A%2F%2Fwww.webofscience.com%2Fwos%2Fwoscc%2Ffull-record%2FWOS:000450773100016","View Full Record in Web of Science")</f>
        <v>View Full Record in Web of Science</v>
      </c>
    </row>
    <row r="81" spans="1:14" ht="95.25" customHeight="1">
      <c r="A81" s="3">
        <v>80</v>
      </c>
      <c r="B81" s="2" t="s">
        <v>556</v>
      </c>
      <c r="C81" s="2" t="s">
        <v>557</v>
      </c>
      <c r="D81" s="2" t="s">
        <v>558</v>
      </c>
      <c r="E81" s="2" t="s">
        <v>419</v>
      </c>
      <c r="F81" s="2" t="s">
        <v>420</v>
      </c>
      <c r="G81" s="2" t="s">
        <v>559</v>
      </c>
      <c r="H81" s="2" t="s">
        <v>15</v>
      </c>
      <c r="I81" s="2" t="s">
        <v>15</v>
      </c>
      <c r="J81" s="8" t="s">
        <v>284</v>
      </c>
      <c r="K81" s="8">
        <v>2018</v>
      </c>
      <c r="L81" s="8" t="s">
        <v>560</v>
      </c>
      <c r="M81" s="2" t="s">
        <v>561</v>
      </c>
      <c r="N81" s="2" t="str">
        <f>HYPERLINK("https%3A%2F%2Fwww.webofscience.com%2Fwos%2Fwoscc%2Ffull-record%2FWOS:000450820000228","View Full Record in Web of Science")</f>
        <v>View Full Record in Web of Science</v>
      </c>
    </row>
    <row r="82" spans="1:14" ht="95.25" customHeight="1">
      <c r="A82" s="3">
        <v>81</v>
      </c>
      <c r="B82" s="2" t="s">
        <v>581</v>
      </c>
      <c r="C82" s="2" t="s">
        <v>582</v>
      </c>
      <c r="D82" s="2" t="s">
        <v>583</v>
      </c>
      <c r="E82" s="2" t="s">
        <v>419</v>
      </c>
      <c r="F82" s="2" t="s">
        <v>420</v>
      </c>
      <c r="G82" s="2" t="s">
        <v>584</v>
      </c>
      <c r="H82" s="2" t="s">
        <v>585</v>
      </c>
      <c r="I82" s="2" t="s">
        <v>586</v>
      </c>
      <c r="J82" s="8" t="s">
        <v>284</v>
      </c>
      <c r="K82" s="8">
        <v>2018</v>
      </c>
      <c r="L82" s="8" t="s">
        <v>587</v>
      </c>
      <c r="M82" s="2" t="s">
        <v>588</v>
      </c>
      <c r="N82" s="2" t="str">
        <f>HYPERLINK("https%3A%2F%2Fwww.webofscience.com%2Fwos%2Fwoscc%2Ffull-record%2FWOS:000450820000218","View Full Record in Web of Science")</f>
        <v>View Full Record in Web of Science</v>
      </c>
    </row>
    <row r="83" spans="1:14" ht="95.25" customHeight="1">
      <c r="A83" s="3">
        <v>82</v>
      </c>
      <c r="B83" s="2" t="s">
        <v>589</v>
      </c>
      <c r="C83" s="2" t="s">
        <v>590</v>
      </c>
      <c r="D83" s="2" t="s">
        <v>591</v>
      </c>
      <c r="E83" s="2" t="s">
        <v>521</v>
      </c>
      <c r="F83" s="2" t="s">
        <v>15</v>
      </c>
      <c r="G83" s="2" t="s">
        <v>592</v>
      </c>
      <c r="H83" s="2" t="s">
        <v>593</v>
      </c>
      <c r="I83" s="2" t="s">
        <v>594</v>
      </c>
      <c r="J83" s="8" t="s">
        <v>525</v>
      </c>
      <c r="K83" s="8">
        <v>2018</v>
      </c>
      <c r="L83" s="8" t="s">
        <v>595</v>
      </c>
      <c r="M83" s="2" t="s">
        <v>596</v>
      </c>
      <c r="N83" s="2" t="str">
        <f>HYPERLINK("https%3A%2F%2Fwww.webofscience.com%2Fwos%2Fwoscc%2Ffull-record%2FWOS:000439374900015","View Full Record in Web of Science")</f>
        <v>View Full Record in Web of Science</v>
      </c>
    </row>
    <row r="84" spans="1:14" ht="95.25" customHeight="1">
      <c r="A84" s="3">
        <v>83</v>
      </c>
      <c r="B84" s="2" t="s">
        <v>597</v>
      </c>
      <c r="C84" s="2" t="s">
        <v>598</v>
      </c>
      <c r="D84" s="2" t="s">
        <v>599</v>
      </c>
      <c r="E84" s="2" t="s">
        <v>419</v>
      </c>
      <c r="F84" s="2" t="s">
        <v>420</v>
      </c>
      <c r="G84" s="2" t="s">
        <v>600</v>
      </c>
      <c r="H84" s="2" t="s">
        <v>601</v>
      </c>
      <c r="I84" s="2" t="s">
        <v>602</v>
      </c>
      <c r="J84" s="8" t="s">
        <v>284</v>
      </c>
      <c r="K84" s="8">
        <v>2018</v>
      </c>
      <c r="L84" s="8" t="s">
        <v>603</v>
      </c>
      <c r="M84" s="2" t="s">
        <v>604</v>
      </c>
      <c r="N84" s="2" t="str">
        <f>HYPERLINK("https%3A%2F%2Fwww.webofscience.com%2Fwos%2Fwoscc%2Ffull-record%2FWOS:000450820000217","View Full Record in Web of Science")</f>
        <v>View Full Record in Web of Science</v>
      </c>
    </row>
    <row r="85" spans="1:14" ht="95.25" customHeight="1">
      <c r="A85" s="3">
        <v>84</v>
      </c>
      <c r="B85" s="2" t="s">
        <v>605</v>
      </c>
      <c r="C85" s="2" t="s">
        <v>606</v>
      </c>
      <c r="D85" s="2" t="s">
        <v>607</v>
      </c>
      <c r="E85" s="2" t="s">
        <v>419</v>
      </c>
      <c r="F85" s="2" t="s">
        <v>420</v>
      </c>
      <c r="G85" s="2" t="s">
        <v>608</v>
      </c>
      <c r="H85" s="2" t="s">
        <v>609</v>
      </c>
      <c r="I85" s="2" t="s">
        <v>610</v>
      </c>
      <c r="J85" s="8" t="s">
        <v>284</v>
      </c>
      <c r="K85" s="8">
        <v>2018</v>
      </c>
      <c r="L85" s="8" t="s">
        <v>611</v>
      </c>
      <c r="M85" s="2" t="s">
        <v>612</v>
      </c>
      <c r="N85" s="2" t="str">
        <f>HYPERLINK("https%3A%2F%2Fwww.webofscience.com%2Fwos%2Fwoscc%2Ffull-record%2FWOS:000450820000173","View Full Record in Web of Science")</f>
        <v>View Full Record in Web of Science</v>
      </c>
    </row>
    <row r="86" spans="1:14" ht="95.25" customHeight="1">
      <c r="A86" s="3">
        <v>85</v>
      </c>
      <c r="B86" s="2" t="s">
        <v>613</v>
      </c>
      <c r="C86" s="2" t="s">
        <v>614</v>
      </c>
      <c r="D86" s="2" t="s">
        <v>615</v>
      </c>
      <c r="E86" s="2" t="s">
        <v>419</v>
      </c>
      <c r="F86" s="2" t="s">
        <v>420</v>
      </c>
      <c r="G86" s="2" t="s">
        <v>616</v>
      </c>
      <c r="H86" s="2" t="s">
        <v>617</v>
      </c>
      <c r="I86" s="2" t="s">
        <v>618</v>
      </c>
      <c r="J86" s="8" t="s">
        <v>284</v>
      </c>
      <c r="K86" s="8">
        <v>2018</v>
      </c>
      <c r="L86" s="8" t="s">
        <v>619</v>
      </c>
      <c r="M86" s="2" t="s">
        <v>620</v>
      </c>
      <c r="N86" s="2" t="str">
        <f>HYPERLINK("https%3A%2F%2Fwww.webofscience.com%2Fwos%2Fwoscc%2Ffull-record%2FWOS:000450820000178","View Full Record in Web of Science")</f>
        <v>View Full Record in Web of Science</v>
      </c>
    </row>
    <row r="87" spans="1:14" ht="95.25" customHeight="1">
      <c r="A87" s="3">
        <v>86</v>
      </c>
      <c r="B87" s="2" t="s">
        <v>628</v>
      </c>
      <c r="C87" s="2" t="s">
        <v>629</v>
      </c>
      <c r="D87" s="2" t="s">
        <v>630</v>
      </c>
      <c r="E87" s="2" t="s">
        <v>419</v>
      </c>
      <c r="F87" s="2" t="s">
        <v>420</v>
      </c>
      <c r="G87" s="2" t="s">
        <v>631</v>
      </c>
      <c r="H87" s="2" t="s">
        <v>632</v>
      </c>
      <c r="I87" s="2" t="s">
        <v>633</v>
      </c>
      <c r="J87" s="8" t="s">
        <v>284</v>
      </c>
      <c r="K87" s="8">
        <v>2018</v>
      </c>
      <c r="L87" s="8" t="s">
        <v>634</v>
      </c>
      <c r="M87" s="2" t="s">
        <v>635</v>
      </c>
      <c r="N87" s="2" t="str">
        <f>HYPERLINK("https%3A%2F%2Fwww.webofscience.com%2Fwos%2Fwoscc%2Ffull-record%2FWOS:000450820000106","View Full Record in Web of Science")</f>
        <v>View Full Record in Web of Science</v>
      </c>
    </row>
    <row r="88" spans="1:14" ht="95.25" customHeight="1">
      <c r="A88" s="3">
        <v>87</v>
      </c>
      <c r="B88" s="2" t="s">
        <v>649</v>
      </c>
      <c r="C88" s="2" t="s">
        <v>650</v>
      </c>
      <c r="D88" s="2" t="s">
        <v>651</v>
      </c>
      <c r="E88" s="2" t="s">
        <v>419</v>
      </c>
      <c r="F88" s="2" t="s">
        <v>420</v>
      </c>
      <c r="G88" s="2" t="s">
        <v>652</v>
      </c>
      <c r="H88" s="2" t="s">
        <v>653</v>
      </c>
      <c r="I88" s="2" t="s">
        <v>654</v>
      </c>
      <c r="J88" s="8" t="s">
        <v>284</v>
      </c>
      <c r="K88" s="8">
        <v>2018</v>
      </c>
      <c r="L88" s="8" t="s">
        <v>655</v>
      </c>
      <c r="M88" s="2" t="s">
        <v>656</v>
      </c>
      <c r="N88" s="2" t="str">
        <f>HYPERLINK("https%3A%2F%2Fwww.webofscience.com%2Fwos%2Fwoscc%2Ffull-record%2FWOS:000450820000195","View Full Record in Web of Science")</f>
        <v>View Full Record in Web of Science</v>
      </c>
    </row>
    <row r="89" spans="1:14" ht="95.25" customHeight="1">
      <c r="A89" s="3">
        <v>88</v>
      </c>
      <c r="B89" s="2" t="s">
        <v>705</v>
      </c>
      <c r="C89" s="2" t="s">
        <v>706</v>
      </c>
      <c r="D89" s="2" t="s">
        <v>707</v>
      </c>
      <c r="E89" s="2" t="s">
        <v>419</v>
      </c>
      <c r="F89" s="2" t="s">
        <v>420</v>
      </c>
      <c r="G89" s="2" t="s">
        <v>708</v>
      </c>
      <c r="H89" s="2" t="s">
        <v>709</v>
      </c>
      <c r="I89" s="2" t="s">
        <v>710</v>
      </c>
      <c r="J89" s="8" t="s">
        <v>284</v>
      </c>
      <c r="K89" s="8">
        <v>2018</v>
      </c>
      <c r="L89" s="8" t="s">
        <v>711</v>
      </c>
      <c r="M89" s="2" t="s">
        <v>712</v>
      </c>
      <c r="N89" s="2" t="str">
        <f>HYPERLINK("https%3A%2F%2Fwww.webofscience.com%2Fwos%2Fwoscc%2Ffull-record%2FWOS:000450820000216","View Full Record in Web of Science")</f>
        <v>View Full Record in Web of Science</v>
      </c>
    </row>
    <row r="90" spans="1:14" ht="95.25" customHeight="1">
      <c r="A90" s="3">
        <v>89</v>
      </c>
      <c r="B90" s="2" t="s">
        <v>713</v>
      </c>
      <c r="C90" s="2" t="s">
        <v>714</v>
      </c>
      <c r="D90" s="2" t="s">
        <v>715</v>
      </c>
      <c r="E90" s="2" t="s">
        <v>419</v>
      </c>
      <c r="F90" s="2" t="s">
        <v>420</v>
      </c>
      <c r="G90" s="2" t="s">
        <v>716</v>
      </c>
      <c r="H90" s="2" t="s">
        <v>717</v>
      </c>
      <c r="I90" s="2" t="s">
        <v>718</v>
      </c>
      <c r="J90" s="8" t="s">
        <v>284</v>
      </c>
      <c r="K90" s="8">
        <v>2018</v>
      </c>
      <c r="L90" s="8" t="s">
        <v>719</v>
      </c>
      <c r="M90" s="2" t="s">
        <v>720</v>
      </c>
      <c r="N90" s="2" t="str">
        <f>HYPERLINK("https%3A%2F%2Fwww.webofscience.com%2Fwos%2Fwoscc%2Ffull-record%2FWOS:000450820000224","View Full Record in Web of Science")</f>
        <v>View Full Record in Web of Science</v>
      </c>
    </row>
    <row r="91" spans="1:14" ht="95.25" customHeight="1">
      <c r="A91" s="3">
        <v>90</v>
      </c>
      <c r="B91" s="2" t="s">
        <v>755</v>
      </c>
      <c r="C91" s="2" t="s">
        <v>756</v>
      </c>
      <c r="D91" s="2" t="s">
        <v>757</v>
      </c>
      <c r="E91" s="2" t="s">
        <v>419</v>
      </c>
      <c r="F91" s="2" t="s">
        <v>420</v>
      </c>
      <c r="G91" s="2" t="s">
        <v>758</v>
      </c>
      <c r="H91" s="2" t="s">
        <v>759</v>
      </c>
      <c r="I91" s="2" t="s">
        <v>760</v>
      </c>
      <c r="J91" s="8" t="s">
        <v>284</v>
      </c>
      <c r="K91" s="8">
        <v>2018</v>
      </c>
      <c r="L91" s="8" t="s">
        <v>761</v>
      </c>
      <c r="M91" s="2" t="s">
        <v>762</v>
      </c>
      <c r="N91" s="2" t="str">
        <f>HYPERLINK("https%3A%2F%2Fwww.webofscience.com%2Fwos%2Fwoscc%2Ffull-record%2FWOS:000450820000086","View Full Record in Web of Science")</f>
        <v>View Full Record in Web of Science</v>
      </c>
    </row>
    <row r="92" spans="1:14" ht="95.25" customHeight="1">
      <c r="A92" s="3">
        <v>91</v>
      </c>
      <c r="B92" s="2" t="s">
        <v>779</v>
      </c>
      <c r="C92" s="2" t="s">
        <v>780</v>
      </c>
      <c r="D92" s="2" t="s">
        <v>781</v>
      </c>
      <c r="E92" s="2" t="s">
        <v>419</v>
      </c>
      <c r="F92" s="2" t="s">
        <v>420</v>
      </c>
      <c r="G92" s="2" t="s">
        <v>782</v>
      </c>
      <c r="H92" s="2" t="s">
        <v>783</v>
      </c>
      <c r="I92" s="2" t="s">
        <v>784</v>
      </c>
      <c r="J92" s="8" t="s">
        <v>284</v>
      </c>
      <c r="K92" s="8">
        <v>2018</v>
      </c>
      <c r="L92" s="8" t="s">
        <v>785</v>
      </c>
      <c r="M92" s="2" t="s">
        <v>786</v>
      </c>
      <c r="N92" s="2" t="str">
        <f>HYPERLINK("https%3A%2F%2Fwww.webofscience.com%2Fwos%2Fwoscc%2Ffull-record%2FWOS:000450820000013","View Full Record in Web of Science")</f>
        <v>View Full Record in Web of Science</v>
      </c>
    </row>
    <row r="93" spans="1:14" ht="95.25" customHeight="1">
      <c r="A93" s="3">
        <v>92</v>
      </c>
      <c r="B93" s="2" t="s">
        <v>787</v>
      </c>
      <c r="C93" s="2" t="s">
        <v>788</v>
      </c>
      <c r="D93" s="2" t="s">
        <v>789</v>
      </c>
      <c r="E93" s="2" t="s">
        <v>419</v>
      </c>
      <c r="F93" s="2" t="s">
        <v>420</v>
      </c>
      <c r="G93" s="2" t="s">
        <v>790</v>
      </c>
      <c r="H93" s="2" t="s">
        <v>791</v>
      </c>
      <c r="I93" s="2" t="s">
        <v>792</v>
      </c>
      <c r="J93" s="8" t="s">
        <v>284</v>
      </c>
      <c r="K93" s="8">
        <v>2018</v>
      </c>
      <c r="L93" s="8" t="s">
        <v>793</v>
      </c>
      <c r="M93" s="2" t="s">
        <v>794</v>
      </c>
      <c r="N93" s="2" t="str">
        <f>HYPERLINK("https%3A%2F%2Fwww.webofscience.com%2Fwos%2Fwoscc%2Ffull-record%2FWOS:000450820000103","View Full Record in Web of Science")</f>
        <v>View Full Record in Web of Science</v>
      </c>
    </row>
    <row r="94" spans="1:14" ht="95.25" customHeight="1">
      <c r="A94" s="3">
        <v>93</v>
      </c>
      <c r="B94" s="2" t="s">
        <v>835</v>
      </c>
      <c r="C94" s="2" t="s">
        <v>836</v>
      </c>
      <c r="D94" s="2" t="s">
        <v>837</v>
      </c>
      <c r="E94" s="2" t="s">
        <v>419</v>
      </c>
      <c r="F94" s="2" t="s">
        <v>420</v>
      </c>
      <c r="G94" s="2" t="s">
        <v>838</v>
      </c>
      <c r="H94" s="2" t="s">
        <v>839</v>
      </c>
      <c r="I94" s="2" t="s">
        <v>840</v>
      </c>
      <c r="J94" s="8" t="s">
        <v>284</v>
      </c>
      <c r="K94" s="8">
        <v>2018</v>
      </c>
      <c r="L94" s="8" t="s">
        <v>841</v>
      </c>
      <c r="M94" s="2" t="s">
        <v>842</v>
      </c>
      <c r="N94" s="2" t="str">
        <f>HYPERLINK("https%3A%2F%2Fwww.webofscience.com%2Fwos%2Fwoscc%2Ffull-record%2FWOS:000450820000194","View Full Record in Web of Science")</f>
        <v>View Full Record in Web of Science</v>
      </c>
    </row>
    <row r="95" spans="1:14" ht="95.25" customHeight="1">
      <c r="A95" s="3">
        <v>94</v>
      </c>
      <c r="B95" s="2" t="s">
        <v>851</v>
      </c>
      <c r="C95" s="2" t="s">
        <v>852</v>
      </c>
      <c r="D95" s="2" t="s">
        <v>853</v>
      </c>
      <c r="E95" s="2" t="s">
        <v>854</v>
      </c>
      <c r="F95" s="2" t="s">
        <v>855</v>
      </c>
      <c r="G95" s="2" t="s">
        <v>856</v>
      </c>
      <c r="H95" s="2" t="s">
        <v>857</v>
      </c>
      <c r="I95" s="2" t="s">
        <v>15</v>
      </c>
      <c r="J95" s="8" t="s">
        <v>284</v>
      </c>
      <c r="K95" s="8">
        <v>2018</v>
      </c>
      <c r="L95" s="8" t="s">
        <v>858</v>
      </c>
      <c r="M95" s="2" t="s">
        <v>859</v>
      </c>
      <c r="N95" s="2" t="str">
        <f>HYPERLINK("https%3A%2F%2Fwww.webofscience.com%2Fwos%2Fwoscc%2Ffull-record%2FWOS:000459714100105","View Full Record in Web of Science")</f>
        <v>View Full Record in Web of Science</v>
      </c>
    </row>
    <row r="96" spans="1:14" ht="95.25" customHeight="1">
      <c r="A96" s="3">
        <v>95</v>
      </c>
      <c r="B96" s="2" t="s">
        <v>877</v>
      </c>
      <c r="C96" s="2" t="s">
        <v>878</v>
      </c>
      <c r="D96" s="2" t="s">
        <v>879</v>
      </c>
      <c r="E96" s="2" t="s">
        <v>419</v>
      </c>
      <c r="F96" s="2" t="s">
        <v>420</v>
      </c>
      <c r="G96" s="2" t="s">
        <v>880</v>
      </c>
      <c r="H96" s="2" t="s">
        <v>881</v>
      </c>
      <c r="I96" s="2" t="s">
        <v>882</v>
      </c>
      <c r="J96" s="8" t="s">
        <v>284</v>
      </c>
      <c r="K96" s="8">
        <v>2018</v>
      </c>
      <c r="L96" s="8" t="s">
        <v>883</v>
      </c>
      <c r="M96" s="2" t="s">
        <v>884</v>
      </c>
      <c r="N96" s="2" t="str">
        <f>HYPERLINK("https%3A%2F%2Fwww.webofscience.com%2Fwos%2Fwoscc%2Ffull-record%2FWOS:000450820000091","View Full Record in Web of Science")</f>
        <v>View Full Record in Web of Science</v>
      </c>
    </row>
    <row r="97" spans="1:14" ht="95.25" customHeight="1">
      <c r="A97" s="3">
        <v>96</v>
      </c>
      <c r="B97" s="2" t="s">
        <v>917</v>
      </c>
      <c r="C97" s="2" t="s">
        <v>918</v>
      </c>
      <c r="D97" s="2" t="s">
        <v>919</v>
      </c>
      <c r="E97" s="2" t="s">
        <v>419</v>
      </c>
      <c r="F97" s="2" t="s">
        <v>420</v>
      </c>
      <c r="G97" s="2" t="s">
        <v>920</v>
      </c>
      <c r="H97" s="2" t="s">
        <v>921</v>
      </c>
      <c r="I97" s="2" t="s">
        <v>922</v>
      </c>
      <c r="J97" s="8" t="s">
        <v>284</v>
      </c>
      <c r="K97" s="8">
        <v>2018</v>
      </c>
      <c r="L97" s="8" t="s">
        <v>923</v>
      </c>
      <c r="M97" s="2" t="s">
        <v>924</v>
      </c>
      <c r="N97" s="2" t="str">
        <f>HYPERLINK("https%3A%2F%2Fwww.webofscience.com%2Fwos%2Fwoscc%2Ffull-record%2FWOS:000450820000084","View Full Record in Web of Science")</f>
        <v>View Full Record in Web of Science</v>
      </c>
    </row>
    <row r="98" spans="1:14" ht="95.25" customHeight="1">
      <c r="A98" s="3">
        <v>97</v>
      </c>
      <c r="B98" s="2" t="s">
        <v>41</v>
      </c>
      <c r="C98" s="2" t="s">
        <v>42</v>
      </c>
      <c r="D98" s="2" t="s">
        <v>43</v>
      </c>
      <c r="E98" s="2" t="s">
        <v>44</v>
      </c>
      <c r="F98" s="2" t="s">
        <v>15</v>
      </c>
      <c r="G98" s="2" t="s">
        <v>45</v>
      </c>
      <c r="H98" s="2" t="s">
        <v>15</v>
      </c>
      <c r="I98" s="2" t="s">
        <v>15</v>
      </c>
      <c r="J98" s="8" t="s">
        <v>46</v>
      </c>
      <c r="K98" s="8">
        <v>2017</v>
      </c>
      <c r="L98" s="8" t="s">
        <v>15</v>
      </c>
      <c r="M98" s="2" t="s">
        <v>47</v>
      </c>
      <c r="N98" s="2" t="str">
        <f>HYPERLINK("https%3A%2F%2Fwww.webofscience.com%2Fwos%2Fwoscc%2Ffull-record%2FWOS:000425018500009","View Full Record in Web of Science")</f>
        <v>View Full Record in Web of Science</v>
      </c>
    </row>
    <row r="99" spans="1:14" ht="95.25" customHeight="1">
      <c r="A99" s="3">
        <v>98</v>
      </c>
      <c r="B99" s="2" t="s">
        <v>95</v>
      </c>
      <c r="C99" s="2" t="s">
        <v>96</v>
      </c>
      <c r="D99" s="2" t="s">
        <v>97</v>
      </c>
      <c r="E99" s="2" t="s">
        <v>88</v>
      </c>
      <c r="F99" s="2" t="s">
        <v>15</v>
      </c>
      <c r="G99" s="2" t="s">
        <v>98</v>
      </c>
      <c r="H99" s="2" t="s">
        <v>99</v>
      </c>
      <c r="I99" s="2" t="s">
        <v>100</v>
      </c>
      <c r="J99" s="8" t="s">
        <v>92</v>
      </c>
      <c r="K99" s="8">
        <v>2017</v>
      </c>
      <c r="L99" s="8" t="s">
        <v>101</v>
      </c>
      <c r="M99" s="2" t="s">
        <v>102</v>
      </c>
      <c r="N99" s="2" t="str">
        <f>HYPERLINK("https%3A%2F%2Fwww.webofscience.com%2Fwos%2Fwoscc%2Ffull-record%2FWOS:000418917800003","View Full Record in Web of Science")</f>
        <v>View Full Record in Web of Science</v>
      </c>
    </row>
    <row r="100" spans="1:14" ht="95.25" customHeight="1">
      <c r="A100" s="3">
        <v>99</v>
      </c>
      <c r="B100" s="2" t="s">
        <v>143</v>
      </c>
      <c r="C100" s="2" t="s">
        <v>144</v>
      </c>
      <c r="D100" s="2" t="s">
        <v>145</v>
      </c>
      <c r="E100" s="2" t="s">
        <v>146</v>
      </c>
      <c r="F100" s="2" t="s">
        <v>15</v>
      </c>
      <c r="G100" s="2" t="s">
        <v>147</v>
      </c>
      <c r="H100" s="2" t="s">
        <v>148</v>
      </c>
      <c r="I100" s="2" t="s">
        <v>149</v>
      </c>
      <c r="J100" s="8" t="s">
        <v>150</v>
      </c>
      <c r="K100" s="8">
        <v>2017</v>
      </c>
      <c r="L100" s="8" t="s">
        <v>151</v>
      </c>
      <c r="M100" s="2" t="s">
        <v>152</v>
      </c>
      <c r="N100" s="2" t="str">
        <f>HYPERLINK("https%3A%2F%2Fwww.webofscience.com%2Fwos%2Fwoscc%2Ffull-record%2FWOS:000401625100003","View Full Record in Web of Science")</f>
        <v>View Full Record in Web of Science</v>
      </c>
    </row>
    <row r="101" spans="1:14" ht="95.25" customHeight="1">
      <c r="A101" s="3">
        <v>100</v>
      </c>
      <c r="B101" s="2" t="s">
        <v>153</v>
      </c>
      <c r="C101" s="2" t="s">
        <v>154</v>
      </c>
      <c r="D101" s="2" t="s">
        <v>155</v>
      </c>
      <c r="E101" s="2" t="s">
        <v>156</v>
      </c>
      <c r="F101" s="2" t="s">
        <v>15</v>
      </c>
      <c r="G101" s="2" t="s">
        <v>157</v>
      </c>
      <c r="H101" s="2" t="s">
        <v>158</v>
      </c>
      <c r="I101" s="2" t="s">
        <v>159</v>
      </c>
      <c r="J101" s="8" t="s">
        <v>160</v>
      </c>
      <c r="K101" s="8">
        <v>2017</v>
      </c>
      <c r="L101" s="8" t="s">
        <v>161</v>
      </c>
      <c r="M101" s="2" t="s">
        <v>162</v>
      </c>
      <c r="N101" s="2" t="str">
        <f>HYPERLINK("https%3A%2F%2Fwww.webofscience.com%2Fwos%2Fwoscc%2Ffull-record%2FWOS:000399133400034","View Full Record in Web of Science")</f>
        <v>View Full Record in Web of Science</v>
      </c>
    </row>
    <row r="102" spans="1:14" ht="95.25" customHeight="1">
      <c r="A102" s="3">
        <v>101</v>
      </c>
      <c r="B102" s="2" t="s">
        <v>173</v>
      </c>
      <c r="C102" s="2" t="s">
        <v>174</v>
      </c>
      <c r="D102" s="2" t="s">
        <v>175</v>
      </c>
      <c r="E102" s="2" t="s">
        <v>71</v>
      </c>
      <c r="F102" s="2" t="s">
        <v>15</v>
      </c>
      <c r="G102" s="2" t="s">
        <v>176</v>
      </c>
      <c r="H102" s="2" t="s">
        <v>177</v>
      </c>
      <c r="I102" s="2" t="s">
        <v>178</v>
      </c>
      <c r="J102" s="8" t="s">
        <v>75</v>
      </c>
      <c r="K102" s="8">
        <v>2017</v>
      </c>
      <c r="L102" s="8" t="s">
        <v>179</v>
      </c>
      <c r="M102" s="2" t="s">
        <v>180</v>
      </c>
      <c r="N102" s="2" t="str">
        <f>HYPERLINK("https%3A%2F%2Fwww.webofscience.com%2Fwos%2Fwoscc%2Ffull-record%2FWOS:000401437400023","View Full Record in Web of Science")</f>
        <v>View Full Record in Web of Science</v>
      </c>
    </row>
    <row r="103" spans="1:14" ht="95.25" customHeight="1">
      <c r="A103" s="3">
        <v>102</v>
      </c>
      <c r="B103" s="2" t="s">
        <v>181</v>
      </c>
      <c r="C103" s="2" t="s">
        <v>182</v>
      </c>
      <c r="D103" s="2" t="s">
        <v>183</v>
      </c>
      <c r="E103" s="2" t="s">
        <v>184</v>
      </c>
      <c r="F103" s="2" t="s">
        <v>15</v>
      </c>
      <c r="G103" s="2" t="s">
        <v>185</v>
      </c>
      <c r="H103" s="2" t="s">
        <v>186</v>
      </c>
      <c r="I103" s="2" t="s">
        <v>187</v>
      </c>
      <c r="J103" s="8" t="s">
        <v>188</v>
      </c>
      <c r="K103" s="8">
        <v>2017</v>
      </c>
      <c r="L103" s="8" t="s">
        <v>189</v>
      </c>
      <c r="M103" s="2" t="s">
        <v>190</v>
      </c>
      <c r="N103" s="2" t="str">
        <f>HYPERLINK("https%3A%2F%2Fwww.webofscience.com%2Fwos%2Fwoscc%2Ffull-record%2FWOS:000412240300008","View Full Record in Web of Science")</f>
        <v>View Full Record in Web of Science</v>
      </c>
    </row>
    <row r="104" spans="1:14" ht="95.25" customHeight="1">
      <c r="A104" s="3">
        <v>103</v>
      </c>
      <c r="B104" s="2" t="s">
        <v>191</v>
      </c>
      <c r="C104" s="2" t="s">
        <v>192</v>
      </c>
      <c r="D104" s="2" t="s">
        <v>193</v>
      </c>
      <c r="E104" s="2" t="s">
        <v>184</v>
      </c>
      <c r="F104" s="2" t="s">
        <v>15</v>
      </c>
      <c r="G104" s="2" t="s">
        <v>194</v>
      </c>
      <c r="H104" s="2" t="s">
        <v>195</v>
      </c>
      <c r="I104" s="2" t="s">
        <v>196</v>
      </c>
      <c r="J104" s="8" t="s">
        <v>188</v>
      </c>
      <c r="K104" s="8">
        <v>2017</v>
      </c>
      <c r="L104" s="8" t="s">
        <v>197</v>
      </c>
      <c r="M104" s="2" t="s">
        <v>198</v>
      </c>
      <c r="N104" s="2" t="str">
        <f>HYPERLINK("https%3A%2F%2Fwww.webofscience.com%2Fwos%2Fwoscc%2Ffull-record%2FWOS:000412240300004","View Full Record in Web of Science")</f>
        <v>View Full Record in Web of Science</v>
      </c>
    </row>
    <row r="105" spans="1:14" ht="95.25" customHeight="1">
      <c r="A105" s="3">
        <v>104</v>
      </c>
      <c r="B105" s="2" t="s">
        <v>233</v>
      </c>
      <c r="C105" s="2" t="s">
        <v>234</v>
      </c>
      <c r="D105" s="2" t="s">
        <v>235</v>
      </c>
      <c r="E105" s="2" t="s">
        <v>236</v>
      </c>
      <c r="F105" s="2" t="s">
        <v>15</v>
      </c>
      <c r="G105" s="2" t="s">
        <v>237</v>
      </c>
      <c r="H105" s="2" t="s">
        <v>238</v>
      </c>
      <c r="I105" s="2" t="s">
        <v>15</v>
      </c>
      <c r="J105" s="8" t="s">
        <v>239</v>
      </c>
      <c r="K105" s="8">
        <v>2017</v>
      </c>
      <c r="L105" s="8" t="s">
        <v>15</v>
      </c>
      <c r="M105" s="2" t="s">
        <v>240</v>
      </c>
      <c r="N105" s="2" t="str">
        <f>HYPERLINK("https%3A%2F%2Fwww.webofscience.com%2Fwos%2Fwoscc%2Ffull-record%2FWOS:000402615700001","View Full Record in Web of Science")</f>
        <v>View Full Record in Web of Science</v>
      </c>
    </row>
    <row r="106" spans="1:14" ht="95.25" customHeight="1">
      <c r="A106" s="3">
        <v>105</v>
      </c>
      <c r="B106" s="2" t="s">
        <v>287</v>
      </c>
      <c r="C106" s="2" t="s">
        <v>288</v>
      </c>
      <c r="D106" s="2" t="s">
        <v>289</v>
      </c>
      <c r="E106" s="2" t="s">
        <v>184</v>
      </c>
      <c r="F106" s="2" t="s">
        <v>15</v>
      </c>
      <c r="G106" s="2" t="s">
        <v>290</v>
      </c>
      <c r="H106" s="2" t="s">
        <v>291</v>
      </c>
      <c r="I106" s="2" t="s">
        <v>292</v>
      </c>
      <c r="J106" s="8" t="s">
        <v>188</v>
      </c>
      <c r="K106" s="8">
        <v>2017</v>
      </c>
      <c r="L106" s="8" t="s">
        <v>293</v>
      </c>
      <c r="M106" s="2" t="s">
        <v>294</v>
      </c>
      <c r="N106" s="2" t="str">
        <f>HYPERLINK("https%3A%2F%2Fwww.webofscience.com%2Fwos%2Fwoscc%2Ffull-record%2FWOS:000412240300002","View Full Record in Web of Science")</f>
        <v>View Full Record in Web of Science</v>
      </c>
    </row>
    <row r="107" spans="1:14" ht="95.25" customHeight="1">
      <c r="A107" s="3">
        <v>106</v>
      </c>
      <c r="B107" s="2" t="s">
        <v>380</v>
      </c>
      <c r="C107" s="2" t="s">
        <v>381</v>
      </c>
      <c r="D107" s="2" t="s">
        <v>382</v>
      </c>
      <c r="E107" s="2" t="s">
        <v>383</v>
      </c>
      <c r="F107" s="2" t="s">
        <v>384</v>
      </c>
      <c r="G107" s="2" t="s">
        <v>385</v>
      </c>
      <c r="H107" s="2" t="s">
        <v>386</v>
      </c>
      <c r="I107" s="2" t="s">
        <v>387</v>
      </c>
      <c r="J107" s="8" t="s">
        <v>388</v>
      </c>
      <c r="K107" s="8">
        <v>2016</v>
      </c>
      <c r="L107" s="8" t="s">
        <v>15</v>
      </c>
      <c r="M107" s="2" t="s">
        <v>389</v>
      </c>
      <c r="N107" s="2" t="str">
        <f>HYPERLINK("https%3A%2F%2Fwww.webofscience.com%2Fwos%2Fwoscc%2Ffull-record%2FWOS:000402738406137","View Full Record in Web of Science")</f>
        <v>View Full Record in Web of Science</v>
      </c>
    </row>
    <row r="108" spans="1:14" ht="95.25" customHeight="1">
      <c r="A108" s="3">
        <v>107</v>
      </c>
      <c r="B108" s="2" t="s">
        <v>68</v>
      </c>
      <c r="C108" s="2" t="s">
        <v>69</v>
      </c>
      <c r="D108" s="2" t="s">
        <v>70</v>
      </c>
      <c r="E108" s="2" t="s">
        <v>71</v>
      </c>
      <c r="F108" s="2" t="s">
        <v>15</v>
      </c>
      <c r="G108" s="2" t="s">
        <v>72</v>
      </c>
      <c r="H108" s="2" t="s">
        <v>73</v>
      </c>
      <c r="I108" s="2" t="s">
        <v>74</v>
      </c>
      <c r="J108" s="8" t="s">
        <v>75</v>
      </c>
      <c r="K108" s="8">
        <v>2015</v>
      </c>
      <c r="L108" s="8" t="s">
        <v>76</v>
      </c>
      <c r="M108" s="2" t="s">
        <v>77</v>
      </c>
      <c r="N108" s="2" t="str">
        <f>HYPERLINK("https%3A%2F%2Fwww.webofscience.com%2Fwos%2Fwoscc%2Ffull-record%2FWOS:000358605800001","View Full Record in Web of Science")</f>
        <v>View Full Record in Web of Science</v>
      </c>
    </row>
    <row r="109" spans="1:14" ht="95.25" customHeight="1">
      <c r="A109" s="3">
        <v>108</v>
      </c>
      <c r="B109" s="2" t="s">
        <v>119</v>
      </c>
      <c r="C109" s="2" t="s">
        <v>120</v>
      </c>
      <c r="D109" s="2" t="s">
        <v>121</v>
      </c>
      <c r="E109" s="2" t="s">
        <v>71</v>
      </c>
      <c r="F109" s="2" t="s">
        <v>15</v>
      </c>
      <c r="G109" s="2" t="s">
        <v>122</v>
      </c>
      <c r="H109" s="2" t="s">
        <v>123</v>
      </c>
      <c r="I109" s="2" t="s">
        <v>124</v>
      </c>
      <c r="J109" s="8" t="s">
        <v>75</v>
      </c>
      <c r="K109" s="8">
        <v>2015</v>
      </c>
      <c r="L109" s="8" t="s">
        <v>125</v>
      </c>
      <c r="M109" s="2" t="s">
        <v>126</v>
      </c>
      <c r="N109" s="2" t="str">
        <f>HYPERLINK("https%3A%2F%2Fwww.webofscience.com%2Fwos%2Fwoscc%2Ffull-record%2FWOS:000358605800002","View Full Record in Web of Science")</f>
        <v>View Full Record in Web of Science</v>
      </c>
    </row>
    <row r="110" spans="1:14" ht="95.25" customHeight="1">
      <c r="A110" s="3">
        <v>109</v>
      </c>
      <c r="B110" s="2" t="s">
        <v>163</v>
      </c>
      <c r="C110" s="2" t="s">
        <v>164</v>
      </c>
      <c r="D110" s="2" t="s">
        <v>165</v>
      </c>
      <c r="E110" s="2" t="s">
        <v>166</v>
      </c>
      <c r="F110" s="2" t="s">
        <v>15</v>
      </c>
      <c r="G110" s="2" t="s">
        <v>167</v>
      </c>
      <c r="H110" s="2" t="s">
        <v>168</v>
      </c>
      <c r="I110" s="2" t="s">
        <v>169</v>
      </c>
      <c r="J110" s="8" t="s">
        <v>170</v>
      </c>
      <c r="K110" s="8">
        <v>2015</v>
      </c>
      <c r="L110" s="8" t="s">
        <v>171</v>
      </c>
      <c r="M110" s="2" t="s">
        <v>172</v>
      </c>
      <c r="N110" s="2" t="str">
        <f>HYPERLINK("https%3A%2F%2Fwww.webofscience.com%2Fwos%2Fwoscc%2Ffull-record%2FWOS:000349171000001","View Full Record in Web of Science")</f>
        <v>View Full Record in Web of Science</v>
      </c>
    </row>
    <row r="111" spans="1:14" ht="95.25" customHeight="1">
      <c r="A111" s="3">
        <v>110</v>
      </c>
      <c r="B111" s="2" t="s">
        <v>500</v>
      </c>
      <c r="C111" s="2" t="s">
        <v>501</v>
      </c>
      <c r="D111" s="2" t="s">
        <v>502</v>
      </c>
      <c r="E111" s="2" t="s">
        <v>503</v>
      </c>
      <c r="F111" s="2" t="s">
        <v>504</v>
      </c>
      <c r="G111" s="2" t="s">
        <v>505</v>
      </c>
      <c r="H111" s="2" t="s">
        <v>506</v>
      </c>
      <c r="I111" s="2" t="s">
        <v>507</v>
      </c>
      <c r="J111" s="8" t="s">
        <v>284</v>
      </c>
      <c r="K111" s="8">
        <v>2015</v>
      </c>
      <c r="L111" s="8" t="s">
        <v>508</v>
      </c>
      <c r="M111" s="2" t="s">
        <v>509</v>
      </c>
      <c r="N111" s="2" t="str">
        <f>HYPERLINK("https%3A%2F%2Fwww.webofscience.com%2Fwos%2Fwoscc%2Ffull-record%2FWOS:000367313300047","View Full Record in Web of Science")</f>
        <v>View Full Record in Web of Science</v>
      </c>
    </row>
    <row r="112" spans="1:14" ht="95.25" customHeight="1">
      <c r="A112" s="3">
        <v>111</v>
      </c>
      <c r="B112" s="2" t="s">
        <v>215</v>
      </c>
      <c r="C112" s="2" t="s">
        <v>216</v>
      </c>
      <c r="D112" s="2" t="s">
        <v>217</v>
      </c>
      <c r="E112" s="2" t="s">
        <v>218</v>
      </c>
      <c r="F112" s="2" t="s">
        <v>219</v>
      </c>
      <c r="G112" s="2" t="s">
        <v>220</v>
      </c>
      <c r="H112" s="2" t="s">
        <v>221</v>
      </c>
      <c r="I112" s="2" t="s">
        <v>222</v>
      </c>
      <c r="J112" s="8" t="s">
        <v>223</v>
      </c>
      <c r="K112" s="8">
        <v>2013</v>
      </c>
      <c r="L112" s="8" t="s">
        <v>224</v>
      </c>
      <c r="M112" s="2" t="s">
        <v>225</v>
      </c>
      <c r="N112" s="2" t="str">
        <f>HYPERLINK("https%3A%2F%2Fwww.webofscience.com%2Fwos%2Fwoscc%2Ffull-record%2FWOS:000345439900113","View Full Record in Web of Science")</f>
        <v>View Full Record in Web of Science</v>
      </c>
    </row>
    <row r="113" spans="1:14" ht="95.25" customHeight="1">
      <c r="A113" s="3">
        <v>112</v>
      </c>
      <c r="B113" s="2" t="s">
        <v>491</v>
      </c>
      <c r="C113" s="2" t="s">
        <v>492</v>
      </c>
      <c r="D113" s="2" t="s">
        <v>493</v>
      </c>
      <c r="E113" s="2" t="s">
        <v>494</v>
      </c>
      <c r="F113" s="2" t="s">
        <v>495</v>
      </c>
      <c r="G113" s="2" t="s">
        <v>496</v>
      </c>
      <c r="H113" s="2" t="s">
        <v>497</v>
      </c>
      <c r="I113" s="2" t="s">
        <v>15</v>
      </c>
      <c r="J113" s="8" t="s">
        <v>223</v>
      </c>
      <c r="K113" s="8">
        <v>2013</v>
      </c>
      <c r="L113" s="8" t="s">
        <v>498</v>
      </c>
      <c r="M113" s="2" t="s">
        <v>499</v>
      </c>
      <c r="N113" s="2" t="str">
        <f>HYPERLINK("https%3A%2F%2Fwww.webofscience.com%2Fwos%2Fwoscc%2Ffull-record%2FWOS:000323738200005","View Full Record in Web of Science")</f>
        <v>View Full Record in Web of Science</v>
      </c>
    </row>
    <row r="114" spans="1:14" ht="95.25" customHeight="1">
      <c r="A114" s="3">
        <v>113</v>
      </c>
      <c r="B114" s="2" t="s">
        <v>941</v>
      </c>
      <c r="C114" s="2" t="s">
        <v>942</v>
      </c>
      <c r="D114" s="2" t="s">
        <v>943</v>
      </c>
      <c r="E114" s="2" t="s">
        <v>944</v>
      </c>
      <c r="F114" s="2" t="s">
        <v>15</v>
      </c>
      <c r="G114" s="2" t="s">
        <v>945</v>
      </c>
      <c r="H114" s="2" t="s">
        <v>946</v>
      </c>
      <c r="I114" s="2" t="s">
        <v>947</v>
      </c>
      <c r="J114" s="8" t="s">
        <v>948</v>
      </c>
      <c r="K114" s="8">
        <v>2008</v>
      </c>
      <c r="L114" s="8" t="s">
        <v>949</v>
      </c>
      <c r="M114" s="2" t="s">
        <v>950</v>
      </c>
      <c r="N114" s="2" t="str">
        <f>HYPERLINK("https%3A%2F%2Fwww.webofscience.com%2Fwos%2Fwoscc%2Ffull-record%2FWOS:000259721500013","View Full Record in Web of Science")</f>
        <v>View Full Record in Web of Science</v>
      </c>
    </row>
    <row r="115" spans="1:14" ht="95.25" customHeight="1">
      <c r="A115" s="3">
        <v>114</v>
      </c>
      <c r="B115" s="2" t="s">
        <v>14</v>
      </c>
      <c r="C115" s="2" t="s">
        <v>14</v>
      </c>
      <c r="D115" s="2" t="s">
        <v>16</v>
      </c>
      <c r="E115" s="2" t="s">
        <v>17</v>
      </c>
      <c r="F115" s="2" t="s">
        <v>15</v>
      </c>
      <c r="G115" s="2" t="s">
        <v>15</v>
      </c>
      <c r="H115" s="2" t="s">
        <v>18</v>
      </c>
      <c r="I115" s="2" t="s">
        <v>19</v>
      </c>
      <c r="J115" s="8" t="s">
        <v>20</v>
      </c>
      <c r="K115" s="8">
        <v>2005</v>
      </c>
      <c r="L115" s="8" t="s">
        <v>21</v>
      </c>
      <c r="M115" s="2" t="s">
        <v>22</v>
      </c>
      <c r="N115" s="2" t="str">
        <f>HYPERLINK("https%3A%2F%2Fwww.webofscience.com%2Fwos%2Fwoscc%2Ffull-record%2FWOS:000231355400010","View Full Record in Web of Science")</f>
        <v>View Full Record in Web of Science</v>
      </c>
    </row>
    <row r="116" spans="1:14" ht="95.25" customHeight="1">
      <c r="A116" s="3">
        <v>115</v>
      </c>
      <c r="B116" s="2" t="s">
        <v>33</v>
      </c>
      <c r="C116" s="2" t="s">
        <v>33</v>
      </c>
      <c r="D116" s="2" t="s">
        <v>34</v>
      </c>
      <c r="E116" s="2" t="s">
        <v>35</v>
      </c>
      <c r="F116" s="2" t="s">
        <v>36</v>
      </c>
      <c r="G116" s="2" t="s">
        <v>37</v>
      </c>
      <c r="H116" s="2" t="s">
        <v>38</v>
      </c>
      <c r="I116" s="2" t="s">
        <v>39</v>
      </c>
      <c r="J116" s="8" t="s">
        <v>15</v>
      </c>
      <c r="K116" s="8">
        <v>1999</v>
      </c>
      <c r="L116" s="8" t="s">
        <v>15</v>
      </c>
      <c r="M116" s="2" t="s">
        <v>40</v>
      </c>
      <c r="N116" s="2" t="str">
        <f>HYPERLINK("https%3A%2F%2Fwww.webofscience.com%2Fwos%2Fwoscc%2Ffull-record%2FWOS:000081132000159","View Full Record in Web of Science")</f>
        <v>View Full Record in Web of Science</v>
      </c>
    </row>
  </sheetData>
  <sheetProtection/>
  <autoFilter ref="A1:N1">
    <sortState ref="A2:N116">
      <sortCondition descending="1" sortBy="value" ref="K2:K116"/>
    </sortState>
  </autoFilter>
  <printOptions/>
  <pageMargins left="0.25" right="0.25" top="0.75" bottom="0.75" header="0.3" footer="0.3"/>
  <pageSetup horizontalDpi="300" verticalDpi="300" orientation="landscape" scale="3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2024-06-13T07:56:41Z</dcterms:modified>
  <cp:category/>
  <cp:version/>
  <cp:contentType/>
  <cp:contentStatus/>
</cp:coreProperties>
</file>